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E64DF12C-795C-4447-BBF6-5535FB84EF64}"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59" i="8" s="1"/>
  <c r="B60" i="8"/>
  <c r="B61" i="8"/>
  <c r="B62" i="8"/>
  <c r="B63" i="8"/>
  <c r="C47" i="8"/>
  <c r="C63" i="8"/>
  <c r="D47" i="8"/>
  <c r="D63" i="8"/>
  <c r="E63" i="8"/>
  <c r="F63" i="8"/>
  <c r="G63" i="8"/>
  <c r="H63" i="8"/>
  <c r="I63" i="8"/>
  <c r="J63" i="8"/>
  <c r="K63" i="8"/>
  <c r="L63" i="8"/>
  <c r="M63" i="8"/>
  <c r="N63" i="8"/>
  <c r="O63" i="8"/>
  <c r="P63" i="8"/>
  <c r="Q63" i="8"/>
  <c r="R63" i="8"/>
  <c r="B48" i="8"/>
  <c r="B57" i="8" s="1"/>
  <c r="B65" i="8"/>
  <c r="B75" i="8" s="1"/>
  <c r="B68" i="8"/>
  <c r="B76" i="8" s="1"/>
  <c r="B81" i="8"/>
  <c r="C65" i="8"/>
  <c r="C75" i="8" s="1"/>
  <c r="C68" i="8"/>
  <c r="C76" i="8" s="1"/>
  <c r="C81" i="8"/>
  <c r="B72" i="8"/>
  <c r="C72" i="8"/>
  <c r="D65" i="8"/>
  <c r="D75" i="8" s="1"/>
  <c r="D68" i="8"/>
  <c r="D76" i="8" s="1"/>
  <c r="D81" i="8"/>
  <c r="E65" i="8"/>
  <c r="E75" i="8" s="1"/>
  <c r="E68" i="8"/>
  <c r="E76" i="8" s="1"/>
  <c r="E81" i="8"/>
  <c r="F65" i="8"/>
  <c r="F75" i="8"/>
  <c r="F68" i="8"/>
  <c r="F76" i="8"/>
  <c r="F81" i="8"/>
  <c r="G65" i="8"/>
  <c r="G75" i="8" s="1"/>
  <c r="G68" i="8"/>
  <c r="G76" i="8" s="1"/>
  <c r="G81" i="8"/>
  <c r="H65" i="8"/>
  <c r="H75" i="8"/>
  <c r="H68" i="8"/>
  <c r="H76" i="8" s="1"/>
  <c r="H81" i="8"/>
  <c r="I65" i="8"/>
  <c r="I75" i="8"/>
  <c r="I68" i="8"/>
  <c r="I76" i="8" s="1"/>
  <c r="I81" i="8"/>
  <c r="J65" i="8"/>
  <c r="J75" i="8" s="1"/>
  <c r="J68" i="8"/>
  <c r="J76" i="8"/>
  <c r="J81" i="8"/>
  <c r="K65" i="8"/>
  <c r="K75" i="8" s="1"/>
  <c r="K68" i="8"/>
  <c r="K76" i="8" s="1"/>
  <c r="K81" i="8"/>
  <c r="L65" i="8"/>
  <c r="L75" i="8" s="1"/>
  <c r="L68" i="8"/>
  <c r="L76" i="8" s="1"/>
  <c r="L81" i="8"/>
  <c r="M65" i="8"/>
  <c r="M75" i="8"/>
  <c r="M68" i="8"/>
  <c r="M76" i="8" s="1"/>
  <c r="M81" i="8"/>
  <c r="N65" i="8"/>
  <c r="N75" i="8" s="1"/>
  <c r="N68" i="8"/>
  <c r="N76" i="8"/>
  <c r="N81" i="8"/>
  <c r="O65" i="8"/>
  <c r="O75" i="8" s="1"/>
  <c r="O68" i="8"/>
  <c r="O76" i="8"/>
  <c r="O81" i="8"/>
  <c r="P65" i="8"/>
  <c r="P75" i="8" s="1"/>
  <c r="P68" i="8"/>
  <c r="P76" i="8" s="1"/>
  <c r="P81" i="8"/>
  <c r="Q65" i="8"/>
  <c r="Q75" i="8"/>
  <c r="Q68" i="8"/>
  <c r="Q76" i="8"/>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72" i="8"/>
  <c r="E72" i="8" s="1"/>
  <c r="F72" i="8" s="1"/>
  <c r="G72" i="8" s="1"/>
  <c r="H72" i="8" s="1"/>
  <c r="I72" i="8" s="1"/>
  <c r="J72" i="8" s="1"/>
  <c r="K72" i="8" s="1"/>
  <c r="L72" i="8" s="1"/>
  <c r="M72" i="8" s="1"/>
  <c r="N72" i="8" s="1"/>
  <c r="O72" i="8" s="1"/>
  <c r="P72" i="8" s="1"/>
  <c r="Q72" i="8" s="1"/>
  <c r="R72" i="8" s="1"/>
  <c r="S72" i="8" s="1"/>
  <c r="T72" i="8" s="1"/>
  <c r="U72" i="8" s="1"/>
  <c r="V72" i="8" s="1"/>
  <c r="W72" i="8" s="1"/>
  <c r="O1" i="7"/>
  <c r="O2" i="7"/>
  <c r="O3" i="7"/>
  <c r="A9" i="7"/>
  <c r="Z1" i="6"/>
  <c r="Z2" i="6"/>
  <c r="Z3" i="6"/>
  <c r="A8" i="6"/>
  <c r="C1" i="5"/>
  <c r="C2" i="5"/>
  <c r="C3" i="5"/>
  <c r="A9" i="5"/>
  <c r="AA1" i="4"/>
  <c r="AA2" i="4"/>
  <c r="AA3" i="4"/>
  <c r="A9" i="4"/>
  <c r="T2" i="3"/>
  <c r="T3" i="3"/>
  <c r="T4" i="3"/>
  <c r="A10" i="3"/>
  <c r="S1" i="2"/>
  <c r="S2" i="2"/>
  <c r="S3" i="2"/>
  <c r="A8" i="2"/>
  <c r="B79" i="8" l="1"/>
  <c r="B58" i="8"/>
  <c r="B78" i="8" s="1"/>
  <c r="D66" i="8"/>
  <c r="E66" i="8" s="1"/>
  <c r="F66" i="8" s="1"/>
  <c r="G66" i="8" s="1"/>
  <c r="H66" i="8" s="1"/>
  <c r="I66" i="8" s="1"/>
  <c r="J66" i="8" s="1"/>
  <c r="K66" i="8" s="1"/>
  <c r="L66" i="8" s="1"/>
  <c r="M66" i="8" s="1"/>
  <c r="N66" i="8" s="1"/>
  <c r="O66" i="8" s="1"/>
  <c r="P66" i="8" s="1"/>
  <c r="Q66" i="8" s="1"/>
  <c r="R66" i="8" s="1"/>
  <c r="S66" i="8" s="1"/>
  <c r="T66" i="8" s="1"/>
  <c r="U66" i="8" s="1"/>
  <c r="V66" i="8" s="1"/>
  <c r="W66" i="8" s="1"/>
  <c r="B64" i="8"/>
  <c r="B67" i="8" s="1"/>
  <c r="D60" i="8"/>
  <c r="D48" i="8"/>
  <c r="D57" i="8" s="1"/>
  <c r="D61" i="8"/>
  <c r="E47" i="8"/>
  <c r="C59" i="8"/>
  <c r="C48" i="8"/>
  <c r="C57" i="8" s="1"/>
  <c r="C60" i="8"/>
  <c r="D62" i="8"/>
  <c r="C62" i="8"/>
  <c r="D59" i="8"/>
  <c r="C61" i="8"/>
  <c r="D58" i="8" l="1"/>
  <c r="D78" i="8" s="1"/>
  <c r="C79" i="8"/>
  <c r="D79" i="8"/>
  <c r="D64" i="8"/>
  <c r="D67" i="8" s="1"/>
  <c r="C58" i="8"/>
  <c r="E61" i="8"/>
  <c r="F47" i="8"/>
  <c r="E62" i="8"/>
  <c r="E48" i="8"/>
  <c r="E57" i="8" s="1"/>
  <c r="E60" i="8"/>
  <c r="E59" i="8"/>
  <c r="E58" i="8" s="1"/>
  <c r="B74" i="8"/>
  <c r="B69" i="8"/>
  <c r="E79" i="8" l="1"/>
  <c r="E64" i="8"/>
  <c r="E67" i="8" s="1"/>
  <c r="E78" i="8"/>
  <c r="C78" i="8"/>
  <c r="C64" i="8"/>
  <c r="C67" i="8" s="1"/>
  <c r="B70" i="8"/>
  <c r="B71" i="8"/>
  <c r="F62" i="8"/>
  <c r="F59" i="8"/>
  <c r="F61" i="8"/>
  <c r="F60" i="8"/>
  <c r="G47" i="8"/>
  <c r="F48" i="8"/>
  <c r="F57" i="8" s="1"/>
  <c r="D74" i="8"/>
  <c r="D69" i="8"/>
  <c r="G59" i="8" l="1"/>
  <c r="G58" i="8" s="1"/>
  <c r="G60" i="8"/>
  <c r="G61" i="8"/>
  <c r="G62" i="8"/>
  <c r="H47" i="8"/>
  <c r="G48" i="8"/>
  <c r="G57" i="8" s="1"/>
  <c r="D70" i="8"/>
  <c r="D71" i="8"/>
  <c r="B77" i="8"/>
  <c r="B82" i="8" s="1"/>
  <c r="F79" i="8"/>
  <c r="F58" i="8"/>
  <c r="F64" i="8" s="1"/>
  <c r="F67" i="8" s="1"/>
  <c r="C74" i="8"/>
  <c r="C69" i="8"/>
  <c r="E74" i="8"/>
  <c r="E69" i="8"/>
  <c r="F78" i="8" l="1"/>
  <c r="G64" i="8"/>
  <c r="G67" i="8" s="1"/>
  <c r="G79" i="8"/>
  <c r="G78" i="8"/>
  <c r="B83" i="8"/>
  <c r="B87" i="8"/>
  <c r="C70" i="8"/>
  <c r="C71" i="8"/>
  <c r="H60" i="8"/>
  <c r="H48" i="8"/>
  <c r="H57" i="8" s="1"/>
  <c r="H61" i="8"/>
  <c r="I47" i="8"/>
  <c r="H59" i="8"/>
  <c r="H62" i="8"/>
  <c r="F74" i="8"/>
  <c r="F69" i="8"/>
  <c r="E70" i="8"/>
  <c r="E71" i="8" s="1"/>
  <c r="H58" i="8" l="1"/>
  <c r="H64" i="8" s="1"/>
  <c r="H67" i="8" s="1"/>
  <c r="I61" i="8"/>
  <c r="J47" i="8"/>
  <c r="I62" i="8"/>
  <c r="I48" i="8"/>
  <c r="I57" i="8" s="1"/>
  <c r="I60" i="8"/>
  <c r="I59" i="8"/>
  <c r="C77" i="8"/>
  <c r="C82" i="8" s="1"/>
  <c r="B85" i="8"/>
  <c r="B86" i="8" s="1"/>
  <c r="F70" i="8"/>
  <c r="F71" i="8"/>
  <c r="H79" i="8"/>
  <c r="G74" i="8"/>
  <c r="G69" i="8"/>
  <c r="D77" i="8" l="1"/>
  <c r="D82" i="8" s="1"/>
  <c r="D85" i="8" s="1"/>
  <c r="H78" i="8"/>
  <c r="I79" i="8"/>
  <c r="H74" i="8"/>
  <c r="H69" i="8"/>
  <c r="I58" i="8"/>
  <c r="I78" i="8" s="1"/>
  <c r="J62" i="8"/>
  <c r="J59" i="8"/>
  <c r="J61" i="8"/>
  <c r="J48" i="8"/>
  <c r="J57" i="8" s="1"/>
  <c r="J60" i="8"/>
  <c r="K47" i="8"/>
  <c r="G70" i="8"/>
  <c r="G71" i="8"/>
  <c r="C85" i="8"/>
  <c r="C86" i="8" s="1"/>
  <c r="C89" i="8" s="1"/>
  <c r="C83" i="8"/>
  <c r="C87" i="8"/>
  <c r="D83" i="8" l="1"/>
  <c r="D88" i="8" s="1"/>
  <c r="D87" i="8"/>
  <c r="E77" i="8"/>
  <c r="E82" i="8" s="1"/>
  <c r="E85" i="8" s="1"/>
  <c r="C88" i="8"/>
  <c r="B88" i="8"/>
  <c r="H70" i="8"/>
  <c r="I64" i="8"/>
  <c r="I67" i="8" s="1"/>
  <c r="J79" i="8"/>
  <c r="D86" i="8"/>
  <c r="K59" i="8"/>
  <c r="K60" i="8"/>
  <c r="K61" i="8"/>
  <c r="K48" i="8"/>
  <c r="K57" i="8" s="1"/>
  <c r="K62" i="8"/>
  <c r="L47" i="8"/>
  <c r="J58" i="8"/>
  <c r="J78" i="8" s="1"/>
  <c r="B89" i="8"/>
  <c r="F77" i="8" l="1"/>
  <c r="F82" i="8" s="1"/>
  <c r="E83" i="8"/>
  <c r="E88" i="8" s="1"/>
  <c r="F83" i="8"/>
  <c r="F88" i="8" s="1"/>
  <c r="F87" i="8"/>
  <c r="E87" i="8"/>
  <c r="G77" i="8"/>
  <c r="G82" i="8" s="1"/>
  <c r="G85" i="8" s="1"/>
  <c r="H77" i="8"/>
  <c r="H82" i="8" s="1"/>
  <c r="K79" i="8"/>
  <c r="H71" i="8"/>
  <c r="J64" i="8"/>
  <c r="J67" i="8" s="1"/>
  <c r="L60" i="8"/>
  <c r="L48" i="8"/>
  <c r="L57" i="8" s="1"/>
  <c r="L61" i="8"/>
  <c r="M47" i="8"/>
  <c r="L59" i="8"/>
  <c r="L62" i="8"/>
  <c r="D89" i="8"/>
  <c r="E86" i="8"/>
  <c r="I69" i="8"/>
  <c r="I74" i="8"/>
  <c r="K58" i="8"/>
  <c r="K64" i="8" s="1"/>
  <c r="K67" i="8" s="1"/>
  <c r="L58" i="8" l="1"/>
  <c r="F85" i="8"/>
  <c r="G87" i="8"/>
  <c r="G83" i="8"/>
  <c r="G88" i="8" s="1"/>
  <c r="K74" i="8"/>
  <c r="K69" i="8"/>
  <c r="I70" i="8"/>
  <c r="I71" i="8"/>
  <c r="L79" i="8"/>
  <c r="L64" i="8"/>
  <c r="L67" i="8" s="1"/>
  <c r="L78" i="8"/>
  <c r="K78" i="8"/>
  <c r="H85" i="8"/>
  <c r="H83" i="8"/>
  <c r="H87" i="8"/>
  <c r="E89" i="8"/>
  <c r="F86" i="8"/>
  <c r="M61" i="8"/>
  <c r="N47" i="8"/>
  <c r="M62" i="8"/>
  <c r="M48" i="8"/>
  <c r="M57" i="8" s="1"/>
  <c r="M60" i="8"/>
  <c r="M59" i="8"/>
  <c r="J74" i="8"/>
  <c r="J69" i="8"/>
  <c r="H88" i="8" l="1"/>
  <c r="M79" i="8"/>
  <c r="M78" i="8"/>
  <c r="F89" i="8"/>
  <c r="G86" i="8"/>
  <c r="G89" i="8" s="1"/>
  <c r="I77" i="8"/>
  <c r="I82" i="8" s="1"/>
  <c r="L74" i="8"/>
  <c r="L69" i="8"/>
  <c r="K70" i="8"/>
  <c r="K71" i="8"/>
  <c r="J70" i="8"/>
  <c r="J71" i="8" s="1"/>
  <c r="M58" i="8"/>
  <c r="M64" i="8" s="1"/>
  <c r="M67" i="8" s="1"/>
  <c r="N62" i="8"/>
  <c r="N59" i="8"/>
  <c r="N61" i="8"/>
  <c r="N48" i="8"/>
  <c r="N57" i="8" s="1"/>
  <c r="N60" i="8"/>
  <c r="O47" i="8"/>
  <c r="H86" i="8"/>
  <c r="H89" i="8" s="1"/>
  <c r="M69" i="8" l="1"/>
  <c r="M74" i="8"/>
  <c r="L70" i="8"/>
  <c r="L71" i="8"/>
  <c r="J77" i="8"/>
  <c r="N58" i="8"/>
  <c r="N64" i="8" s="1"/>
  <c r="N67" i="8" s="1"/>
  <c r="I85" i="8"/>
  <c r="I86" i="8" s="1"/>
  <c r="I89" i="8" s="1"/>
  <c r="I87" i="8"/>
  <c r="I83" i="8"/>
  <c r="I88" i="8" s="1"/>
  <c r="O59" i="8"/>
  <c r="O60" i="8"/>
  <c r="O61" i="8"/>
  <c r="O62" i="8"/>
  <c r="O48" i="8"/>
  <c r="O57" i="8" s="1"/>
  <c r="P47" i="8"/>
  <c r="N79" i="8"/>
  <c r="N78" i="8"/>
  <c r="N74" i="8" l="1"/>
  <c r="N69" i="8"/>
  <c r="J82" i="8"/>
  <c r="K77" i="8"/>
  <c r="K82" i="8" s="1"/>
  <c r="P60" i="8"/>
  <c r="P48" i="8"/>
  <c r="P57" i="8" s="1"/>
  <c r="P61" i="8"/>
  <c r="Q47" i="8"/>
  <c r="P59" i="8"/>
  <c r="P62" i="8"/>
  <c r="O79" i="8"/>
  <c r="O58" i="8"/>
  <c r="O64" i="8" s="1"/>
  <c r="O67" i="8" s="1"/>
  <c r="M70" i="8"/>
  <c r="M71" i="8"/>
  <c r="L77" i="8" l="1"/>
  <c r="L82" i="8" s="1"/>
  <c r="O74" i="8"/>
  <c r="O69" i="8"/>
  <c r="J85" i="8"/>
  <c r="J86" i="8" s="1"/>
  <c r="J89" i="8" s="1"/>
  <c r="J83" i="8"/>
  <c r="J88" i="8" s="1"/>
  <c r="J87" i="8"/>
  <c r="O78" i="8"/>
  <c r="P79" i="8"/>
  <c r="N70" i="8"/>
  <c r="N71" i="8"/>
  <c r="M77" i="8"/>
  <c r="M82" i="8" s="1"/>
  <c r="P58" i="8"/>
  <c r="P78" i="8" s="1"/>
  <c r="L85" i="8"/>
  <c r="L83" i="8"/>
  <c r="L87" i="8"/>
  <c r="Q61" i="8"/>
  <c r="R47" i="8"/>
  <c r="Q62" i="8"/>
  <c r="Q48" i="8"/>
  <c r="Q57" i="8" s="1"/>
  <c r="Q60" i="8"/>
  <c r="Q59" i="8"/>
  <c r="K85" i="8"/>
  <c r="K86" i="8" s="1"/>
  <c r="K89" i="8" s="1"/>
  <c r="K87" i="8"/>
  <c r="K83" i="8"/>
  <c r="K88" i="8" s="1"/>
  <c r="L88" i="8" l="1"/>
  <c r="Q79" i="8"/>
  <c r="M85" i="8"/>
  <c r="M86" i="8" s="1"/>
  <c r="M89" i="8" s="1"/>
  <c r="M87" i="8"/>
  <c r="M83" i="8"/>
  <c r="M88" i="8" s="1"/>
  <c r="P64" i="8"/>
  <c r="P67" i="8" s="1"/>
  <c r="Q58" i="8"/>
  <c r="Q64" i="8" s="1"/>
  <c r="Q67" i="8" s="1"/>
  <c r="R62" i="8"/>
  <c r="R59" i="8"/>
  <c r="R61" i="8"/>
  <c r="R48" i="8"/>
  <c r="R57" i="8" s="1"/>
  <c r="S47" i="8"/>
  <c r="R60" i="8"/>
  <c r="L86" i="8"/>
  <c r="L89" i="8" s="1"/>
  <c r="N77" i="8"/>
  <c r="N82" i="8" s="1"/>
  <c r="O70" i="8"/>
  <c r="O77" i="8" s="1"/>
  <c r="O82" i="8" s="1"/>
  <c r="B29" i="8" l="1"/>
  <c r="O85" i="8"/>
  <c r="O87" i="8"/>
  <c r="O83" i="8"/>
  <c r="Q74" i="8"/>
  <c r="Q69" i="8"/>
  <c r="S59" i="8"/>
  <c r="S60" i="8"/>
  <c r="T47" i="8"/>
  <c r="S48" i="8"/>
  <c r="S57" i="8" s="1"/>
  <c r="S61" i="8"/>
  <c r="S62" i="8"/>
  <c r="N85" i="8"/>
  <c r="N86" i="8" s="1"/>
  <c r="N89" i="8" s="1"/>
  <c r="N87" i="8"/>
  <c r="N83" i="8"/>
  <c r="N88" i="8" s="1"/>
  <c r="R79" i="8"/>
  <c r="B32" i="8"/>
  <c r="P74" i="8"/>
  <c r="P69" i="8"/>
  <c r="Q78" i="8"/>
  <c r="O71" i="8"/>
  <c r="R58" i="8"/>
  <c r="B26" i="8" s="1"/>
  <c r="R78" i="8" l="1"/>
  <c r="R64" i="8"/>
  <c r="R67" i="8" s="1"/>
  <c r="S58" i="8"/>
  <c r="P70" i="8"/>
  <c r="P77" i="8" s="1"/>
  <c r="P82" i="8" s="1"/>
  <c r="P71" i="8"/>
  <c r="R74" i="8"/>
  <c r="R69" i="8"/>
  <c r="T59" i="8"/>
  <c r="T48" i="8"/>
  <c r="T57" i="8" s="1"/>
  <c r="T61" i="8"/>
  <c r="T62" i="8"/>
  <c r="U47" i="8"/>
  <c r="T60" i="8"/>
  <c r="O88" i="8"/>
  <c r="S79" i="8"/>
  <c r="S64" i="8"/>
  <c r="S67" i="8" s="1"/>
  <c r="S78" i="8"/>
  <c r="Q70" i="8"/>
  <c r="Q77" i="8" s="1"/>
  <c r="Q82" i="8" s="1"/>
  <c r="Q71" i="8"/>
  <c r="O86" i="8"/>
  <c r="O89" i="8" s="1"/>
  <c r="P85" i="8" l="1"/>
  <c r="P86" i="8" s="1"/>
  <c r="P89" i="8" s="1"/>
  <c r="P87" i="8"/>
  <c r="P83" i="8"/>
  <c r="P88" i="8" s="1"/>
  <c r="S74" i="8"/>
  <c r="S69" i="8"/>
  <c r="Q85" i="8"/>
  <c r="Q86" i="8" s="1"/>
  <c r="Q89" i="8" s="1"/>
  <c r="Q87" i="8"/>
  <c r="Q83" i="8"/>
  <c r="Q88" i="8" s="1"/>
  <c r="T79" i="8"/>
  <c r="U59" i="8"/>
  <c r="U48" i="8"/>
  <c r="U57" i="8" s="1"/>
  <c r="U61" i="8"/>
  <c r="U62" i="8"/>
  <c r="U60" i="8"/>
  <c r="V47" i="8"/>
  <c r="T58" i="8"/>
  <c r="T78" i="8" s="1"/>
  <c r="R70" i="8"/>
  <c r="R77" i="8" s="1"/>
  <c r="R82" i="8" s="1"/>
  <c r="R85" i="8" l="1"/>
  <c r="R86" i="8" s="1"/>
  <c r="R83" i="8"/>
  <c r="R88" i="8" s="1"/>
  <c r="R87" i="8"/>
  <c r="T64" i="8"/>
  <c r="T67" i="8" s="1"/>
  <c r="V59" i="8"/>
  <c r="V48" i="8"/>
  <c r="V57" i="8" s="1"/>
  <c r="V62" i="8"/>
  <c r="V60" i="8"/>
  <c r="W47" i="8"/>
  <c r="V61" i="8"/>
  <c r="U79" i="8"/>
  <c r="R71" i="8"/>
  <c r="U58" i="8"/>
  <c r="U64" i="8" s="1"/>
  <c r="U67" i="8" s="1"/>
  <c r="S70" i="8"/>
  <c r="S77" i="8" s="1"/>
  <c r="S82" i="8" s="1"/>
  <c r="S71" i="8"/>
  <c r="S85" i="8" l="1"/>
  <c r="S86" i="8" s="1"/>
  <c r="S89" i="8" s="1"/>
  <c r="S83" i="8"/>
  <c r="S88" i="8" s="1"/>
  <c r="S87" i="8"/>
  <c r="U74" i="8"/>
  <c r="U69" i="8"/>
  <c r="T69" i="8"/>
  <c r="T74" i="8"/>
  <c r="W59" i="8"/>
  <c r="W60" i="8"/>
  <c r="W61" i="8"/>
  <c r="W48" i="8"/>
  <c r="W57" i="8" s="1"/>
  <c r="W62" i="8"/>
  <c r="V58" i="8"/>
  <c r="V79" i="8"/>
  <c r="V78" i="8"/>
  <c r="V64" i="8"/>
  <c r="V67" i="8" s="1"/>
  <c r="U78" i="8"/>
  <c r="G28" i="8"/>
  <c r="R89" i="8"/>
  <c r="V69" i="8" l="1"/>
  <c r="V74" i="8"/>
  <c r="W58" i="8"/>
  <c r="W78" i="8" s="1"/>
  <c r="W79" i="8"/>
  <c r="W64" i="8"/>
  <c r="W67" i="8" s="1"/>
  <c r="T70" i="8"/>
  <c r="T77" i="8" s="1"/>
  <c r="T82" i="8" s="1"/>
  <c r="U70" i="8"/>
  <c r="U71" i="8"/>
  <c r="T85" i="8" l="1"/>
  <c r="T86" i="8" s="1"/>
  <c r="T89" i="8" s="1"/>
  <c r="T87" i="8"/>
  <c r="T83" i="8"/>
  <c r="T88" i="8" s="1"/>
  <c r="U77" i="8"/>
  <c r="U82" i="8" s="1"/>
  <c r="W74" i="8"/>
  <c r="W69" i="8"/>
  <c r="T71" i="8"/>
  <c r="V70" i="8"/>
  <c r="V71" i="8"/>
  <c r="U85" i="8" l="1"/>
  <c r="U86" i="8" s="1"/>
  <c r="U89" i="8" s="1"/>
  <c r="U83" i="8"/>
  <c r="U88" i="8" s="1"/>
  <c r="U87" i="8"/>
  <c r="W70" i="8"/>
  <c r="V77" i="8"/>
  <c r="V82" i="8" s="1"/>
  <c r="W77" i="8" l="1"/>
  <c r="W82" i="8" s="1"/>
  <c r="W85" i="8"/>
  <c r="W83" i="8"/>
  <c r="W87" i="8"/>
  <c r="V85" i="8"/>
  <c r="V86" i="8" s="1"/>
  <c r="V89" i="8" s="1"/>
  <c r="V87" i="8"/>
  <c r="V83" i="8"/>
  <c r="V88" i="8" s="1"/>
  <c r="W71" i="8"/>
  <c r="W88" i="8" l="1"/>
  <c r="G26" i="8" s="1"/>
  <c r="W86" i="8"/>
  <c r="W89" i="8" s="1"/>
  <c r="G27" i="8" s="1"/>
</calcChain>
</file>

<file path=xl/sharedStrings.xml><?xml version="1.0" encoding="utf-8"?>
<sst xmlns="http://schemas.openxmlformats.org/spreadsheetml/2006/main" count="1112" uniqueCount="559">
  <si>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</si>
  <si>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</si>
  <si>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</si>
  <si>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</si>
  <si>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</si>
  <si>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</si>
  <si>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O_Ч2_22</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</si>
  <si>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</si>
  <si>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</si>
  <si>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</si>
  <si>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</si>
  <si>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</si>
  <si>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</si>
  <si>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</si>
  <si>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</si>
  <si>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</si>
  <si>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</si>
  <si>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</si>
  <si>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</si>
  <si>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</si>
  <si>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</si>
  <si>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</si>
  <si>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</si>
  <si>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</si>
  <si>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</si>
  <si>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</si>
  <si>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</si>
  <si>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</si>
  <si>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</si>
  <si>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</si>
  <si>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</si>
  <si>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</si>
  <si>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</si>
  <si>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</si>
  <si>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</si>
  <si>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</si>
  <si>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</si>
  <si>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</si>
  <si>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</si>
  <si>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</si>
  <si>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</si>
  <si>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</si>
  <si>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</si>
  <si>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</si>
  <si>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</si>
  <si>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</si>
  <si>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</si>
  <si>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</si>
  <si>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</si>
  <si>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</si>
  <si>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</si>
  <si>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</si>
  <si>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</si>
  <si>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</si>
  <si>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</si>
  <si>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</si>
  <si>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</si>
  <si>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</si>
  <si>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</si>
  <si>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</si>
  <si>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</si>
  <si>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</si>
  <si>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</si>
  <si>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</si>
  <si>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</si>
  <si>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</si>
  <si>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</si>
  <si>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</si>
  <si>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</si>
  <si>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</si>
  <si>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</si>
  <si>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</si>
  <si>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</si>
  <si>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</si>
  <si>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</si>
  <si>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</si>
  <si>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</si>
  <si>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</si>
  <si>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</si>
  <si>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</si>
  <si>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</si>
  <si>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</si>
  <si>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</si>
  <si>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</si>
  <si>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</si>
  <si>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</si>
  <si>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</si>
  <si>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</si>
  <si>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</si>
  <si>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</si>
  <si>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</si>
  <si>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</si>
  <si>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</si>
  <si>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</si>
  <si>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</si>
  <si>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</si>
  <si>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</si>
  <si>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</si>
  <si>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</si>
  <si>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</si>
  <si>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</si>
  <si>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</si>
  <si>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</si>
  <si>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</si>
  <si>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</si>
  <si>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</si>
  <si>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</si>
  <si>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</si>
  <si>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</si>
  <si>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</si>
  <si>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</si>
  <si>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</si>
  <si>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</si>
  <si>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</si>
  <si>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</si>
  <si>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</si>
  <si>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</si>
  <si>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</si>
  <si>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</si>
  <si>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</si>
  <si>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</si>
  <si>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</si>
  <si>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</si>
  <si>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</si>
  <si>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</si>
  <si>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</si>
  <si>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</si>
  <si>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</si>
  <si>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</si>
  <si>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</si>
  <si>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</si>
  <si>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</si>
  <si>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</si>
  <si>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</si>
  <si>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</si>
  <si>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</si>
  <si>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</si>
  <si>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</si>
  <si>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</si>
  <si>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</si>
  <si>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</si>
  <si>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</si>
  <si>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</si>
  <si>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</si>
  <si>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</si>
  <si>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</si>
  <si>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</si>
  <si>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</si>
  <si>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</si>
  <si>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</si>
  <si>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</si>
  <si>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</si>
  <si>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</si>
  <si>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</si>
  <si>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</si>
  <si>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</si>
  <si>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</si>
  <si>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</si>
  <si>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</si>
  <si>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</si>
  <si>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</si>
  <si>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</si>
  <si>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</si>
  <si>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</si>
  <si>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</si>
  <si>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</si>
  <si>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</si>
  <si>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</si>
  <si>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</si>
  <si>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</si>
  <si>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</si>
  <si>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</si>
  <si>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</si>
  <si>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</si>
  <si>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</si>
  <si>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</si>
  <si>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</si>
  <si>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</si>
  <si>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</si>
  <si>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</si>
  <si>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</si>
  <si>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</si>
  <si>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</si>
  <si>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</si>
  <si>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</si>
  <si>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</si>
  <si>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</si>
  <si>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</si>
  <si>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</si>
  <si>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</si>
  <si>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</si>
  <si>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</si>
  <si>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</si>
  <si>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</si>
  <si>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</si>
  <si>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</si>
  <si>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</si>
  <si>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</si>
  <si>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</si>
  <si>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</si>
  <si>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</si>
  <si>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</si>
  <si>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</si>
  <si>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</si>
  <si>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</si>
  <si>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</si>
  <si>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</si>
  <si>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</si>
  <si>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</si>
  <si>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</si>
  <si>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</si>
  <si>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</si>
  <si>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</si>
  <si>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</si>
  <si>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</si>
  <si>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</si>
  <si>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</si>
  <si>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</si>
  <si>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</si>
  <si>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</si>
  <si>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</si>
  <si>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</si>
  <si>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</si>
  <si>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</si>
  <si>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</si>
  <si>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</si>
  <si>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</si>
  <si>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</si>
  <si>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</si>
  <si>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</si>
  <si>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</si>
  <si>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</si>
  <si>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</si>
  <si>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</si>
  <si>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</si>
  <si>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</si>
  <si>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</si>
  <si>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</si>
  <si>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</si>
  <si>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</si>
  <si>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</si>
  <si>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</si>
  <si>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</si>
  <si>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</si>
  <si>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</si>
  <si>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</si>
  <si>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</si>
  <si>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</si>
  <si>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</si>
  <si>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</si>
  <si>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</si>
  <si>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</si>
  <si>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</si>
  <si>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</si>
  <si>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</si>
  <si>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</si>
  <si>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</si>
  <si>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</si>
  <si>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</si>
  <si>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</si>
  <si>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</si>
  <si>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</si>
  <si>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</si>
  <si>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</si>
  <si>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</si>
  <si>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</si>
  <si>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</si>
  <si>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</si>
  <si>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</si>
  <si>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</si>
  <si>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</si>
  <si>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</si>
  <si>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</si>
  <si>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</si>
  <si>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</si>
  <si>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</si>
  <si>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</si>
  <si>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</si>
  <si>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</si>
  <si>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</si>
  <si>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</si>
  <si>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</si>
  <si>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</si>
  <si>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</si>
  <si>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</si>
  <si>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</si>
  <si>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</si>
  <si>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</si>
  <si>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</si>
  <si>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</si>
  <si>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</si>
  <si>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</si>
  <si>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</si>
  <si>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</si>
  <si>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</si>
  <si>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</si>
  <si>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</si>
  <si>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</si>
  <si>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</si>
  <si>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</si>
  <si>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</si>
  <si>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</si>
  <si>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</si>
  <si>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</si>
  <si>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</si>
  <si>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</si>
  <si>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</si>
  <si>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</si>
  <si>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</si>
  <si>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</si>
  <si>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</si>
  <si>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</si>
  <si>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</si>
  <si>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</si>
  <si>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</si>
  <si>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</si>
  <si>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</si>
  <si>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</si>
  <si>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</si>
  <si>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</si>
  <si>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</si>
  <si>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</si>
  <si>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</si>
  <si>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</si>
  <si>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</si>
  <si>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</si>
  <si>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</si>
  <si>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</si>
  <si>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</si>
  <si>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</si>
  <si>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</si>
  <si>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</si>
  <si>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</si>
  <si>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</si>
  <si>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</si>
  <si>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</si>
  <si>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</si>
  <si>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</si>
  <si>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</si>
  <si>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</si>
  <si>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</si>
  <si>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</si>
  <si>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</si>
  <si>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</si>
  <si>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</si>
  <si>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</si>
  <si>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</si>
  <si>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</si>
  <si>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</si>
  <si>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</si>
  <si>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</si>
  <si>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</si>
  <si>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</si>
  <si>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</si>
  <si>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</si>
  <si>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</si>
  <si>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</si>
  <si>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</si>
  <si>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</si>
  <si>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</si>
  <si>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</si>
  <si>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</si>
  <si>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</si>
  <si>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</si>
  <si>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</si>
  <si>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</si>
  <si>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</si>
  <si>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</si>
  <si>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</si>
  <si>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</si>
  <si>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</si>
  <si>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</si>
  <si>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</si>
  <si>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</si>
  <si>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</si>
  <si>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</si>
  <si>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</si>
  <si>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</si>
  <si>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</si>
  <si>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</si>
  <si>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</si>
  <si>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</si>
  <si>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</si>
  <si>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</si>
  <si>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</si>
  <si>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</si>
  <si>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</si>
  <si>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</si>
  <si>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</si>
  <si>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</si>
  <si>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</si>
  <si>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</si>
  <si>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</si>
  <si>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</si>
  <si>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</si>
  <si>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</si>
  <si>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</si>
  <si>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</si>
  <si>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</si>
  <si>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</si>
  <si>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</si>
  <si>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</si>
  <si>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</si>
  <si>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</si>
  <si>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</si>
  <si>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</si>
  <si>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</si>
  <si>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</si>
  <si>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</si>
  <si>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</si>
  <si>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</si>
  <si>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</si>
  <si>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</si>
  <si>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</si>
  <si>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</si>
  <si>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</si>
  <si>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</si>
  <si>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</si>
  <si>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</si>
  <si>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</si>
  <si>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</si>
  <si>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</si>
  <si>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</si>
  <si>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</si>
  <si>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</si>
  <si>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</si>
  <si>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</si>
  <si>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</si>
  <si>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</si>
  <si>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</si>
  <si>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</si>
  <si>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</si>
  <si>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</si>
  <si>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</si>
  <si>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</si>
  <si>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</si>
  <si>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</si>
  <si>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</si>
  <si>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</si>
  <si>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</si>
  <si>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</si>
  <si>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</si>
  <si>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</si>
  <si>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</si>
  <si>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</si>
  <si>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</si>
  <si>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</si>
  <si>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</si>
  <si>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</si>
  <si>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</si>
  <si>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</si>
  <si>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</si>
  <si>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</si>
  <si>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</si>
  <si>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</si>
  <si>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</si>
  <si>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</si>
  <si>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</si>
  <si>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</si>
  <si>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</si>
  <si>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</si>
  <si>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</si>
  <si>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</si>
  <si>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</si>
  <si>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</si>
  <si>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</si>
  <si>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</si>
  <si>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</si>
  <si>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</si>
  <si>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</si>
  <si>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</si>
  <si>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</si>
  <si>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</si>
  <si>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</si>
  <si>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</si>
  <si>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</si>
  <si>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</si>
  <si>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</si>
  <si>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</si>
  <si>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</si>
  <si>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</si>
  <si>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</si>
  <si>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</si>
  <si>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</si>
  <si>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</si>
  <si>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</si>
  <si>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</si>
  <si>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</si>
  <si>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</si>
  <si>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</si>
  <si>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</si>
  <si>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</si>
  <si>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</si>
  <si>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</si>
  <si>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</si>
  <si>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</si>
  <si>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</si>
  <si>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</si>
  <si>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</si>
  <si>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</si>
  <si>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</si>
  <si>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</si>
  <si>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</si>
  <si>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</si>
  <si>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</si>
  <si>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</si>
  <si>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</si>
  <si>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</si>
  <si>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</si>
  <si>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</si>
  <si>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</si>
  <si>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</si>
  <si>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</si>
  <si>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</si>
  <si>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</si>
  <si>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</si>
  <si>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</si>
  <si>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</si>
  <si>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</si>
  <si>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</si>
  <si>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</si>
  <si>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ТП№98</t>
  </si>
  <si>
    <t>ТМ-250/10/0,4</t>
  </si>
  <si>
    <t>ТМГ-250/10/0,4</t>
  </si>
  <si>
    <t>Силовой Тр-р 10/0,4</t>
  </si>
  <si>
    <t>АТО_O_Ч2_22 № 23 09.02.2024 ПО "ЧЭС" ПКГУП "КЭС"</t>
  </si>
  <si>
    <t>Замена силового трансформатора, замена корпуса КТП</t>
  </si>
  <si>
    <t>КТП</t>
  </si>
  <si>
    <t>КТП-П-ВВ 250/10/0,4</t>
  </si>
  <si>
    <t>не требутся</t>
  </si>
  <si>
    <t>ПКГУП "КЭС"</t>
  </si>
  <si>
    <t>Реконструкция</t>
  </si>
  <si>
    <t>закупка не проведена</t>
  </si>
  <si>
    <t>Реконструкция ТП№98 (замена корпуса КТП, замена трансформатора ТМ 250 кВА на ТМГ 250 кВА, ), г.Чернушка, ул.Майская</t>
  </si>
  <si>
    <t>Пермский край, Чернушинский городской округ</t>
  </si>
  <si>
    <t xml:space="preserve">МВ×А-0,25;т.у.-0; км ЛЭП-0; шт-1; </t>
  </si>
  <si>
    <t>П</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</si>
  <si>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</si>
  <si>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</si>
  <si>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</si>
  <si>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</si>
  <si>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</si>
  <si>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</si>
  <si>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</si>
  <si>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</si>
  <si>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</si>
  <si>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</si>
  <si>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</si>
  <si>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</si>
  <si>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</si>
  <si>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</si>
  <si>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</si>
  <si>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</si>
  <si>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 xml:space="preserve"> Замена  оборудования КТП со сроком эксплуатации более 26 лет, не соответствующего действующим ПУЭ, ПТЭ. Замена силового трансформатора на трансформатор с пониженными потерями. В существующем корпусе КТП РУ-10 кВ и РУ-0,4 кВ находятся в одном отсеке. Повышение безопасности обслуживающего персонала и  надежности электроснабжения потребителей. Вызываемые нормальными условия работы электроустановки РУ-10 кВ сопутствующие явления электрическая дуга, искрение могут причинить вред обслуживаемому персоналу (п.4.2.17 ПУЭ), неизолированные токоведущие части РУ-10 кВ не защищены от случайных прикосновений (п.4.2.88 ПУЭ), отсутствие стационарных заземляющих разъединителей РУ-10 кВ (ПУЭ, п.4.2.28; СТО 70238424.29.240.10.009-2011, п. 10.1), Силовой трансформатор не размещен в отдельной камере и не имеет перегородок из негорючих материалов с пределом огнестойкости 45 мин.(п. 4.2.98, п.4.2.216 ПУЭ), разрушение элементов заземляющих устройств превышает 50% сечения (РД 53-34.0-20.525-00. п. 2.3), шум, вибрация, ЭМИ (п. 7.1.15 ПУЭ);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 </t>
  </si>
  <si>
    <t>выделение этапов не предусматривается</t>
  </si>
  <si>
    <t>Акт технического осмотра</t>
  </si>
  <si>
    <t>Год раскрытия информации: 2026 год</t>
  </si>
  <si>
    <t>1,26 млн руб с НДС</t>
  </si>
  <si>
    <t>1,05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</si>
</sst>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2569327.6899778564</c:v>
                </c:pt>
                <c:pt idx="3">
                  <c:v>4311409.8021588949</c:v>
                </c:pt>
                <c:pt idx="4">
                  <c:v>6223704.7022387199</c:v>
                </c:pt>
                <c:pt idx="5">
                  <c:v>8323167.4796740729</c:v>
                </c:pt>
                <c:pt idx="6">
                  <c:v>10628465.857277155</c:v>
                </c:pt>
                <c:pt idx="7">
                  <c:v>13160155.262348812</c:v>
                </c:pt>
                <c:pt idx="8">
                  <c:v>15940871.974340973</c:v>
                </c:pt>
                <c:pt idx="9">
                  <c:v>18995546.230930392</c:v>
                </c:pt>
                <c:pt idx="10">
                  <c:v>22351637.371610895</c:v>
                </c:pt>
                <c:pt idx="11">
                  <c:v>26039393.315916181</c:v>
                </c:pt>
                <c:pt idx="12">
                  <c:v>30092136.914368447</c:v>
                </c:pt>
                <c:pt idx="13">
                  <c:v>34546581.976641506</c:v>
                </c:pt>
                <c:pt idx="14">
                  <c:v>39443182.075920962</c:v>
                </c:pt>
                <c:pt idx="15">
                  <c:v>44826515.554014042</c:v>
                </c:pt>
                <c:pt idx="16">
                  <c:v>50745710.511700228</c:v>
                </c:pt>
              </c:numCache>
            </c:numRef>
          </c:val>
          <c:smooth val="0"/>
          <c:extLst>
            <c:ext xmlns:c16="http://schemas.microsoft.com/office/drawing/2014/chart" uri="{C3380CC4-5D6E-409C-BE32-E72D297353CC}">
              <c16:uniqueId val="{00000000-E6FB-4538-BD8A-78E099A72530}"/>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1408807.4646930515</c:v>
                </c:pt>
                <c:pt idx="3">
                  <c:v>1364305.8283193978</c:v>
                </c:pt>
                <c:pt idx="4">
                  <c:v>1325316.2908231325</c:v>
                </c:pt>
                <c:pt idx="5">
                  <c:v>1287639.8394668612</c:v>
                </c:pt>
                <c:pt idx="6">
                  <c:v>1251223.5998874819</c:v>
                </c:pt>
                <c:pt idx="7">
                  <c:v>1216017.3269621022</c:v>
                </c:pt>
                <c:pt idx="8">
                  <c:v>1181973.2356750434</c:v>
                </c:pt>
                <c:pt idx="9">
                  <c:v>1149045.8459651917</c:v>
                </c:pt>
                <c:pt idx="10">
                  <c:v>1117191.8401819868</c:v>
                </c:pt>
                <c:pt idx="11">
                  <c:v>1086369.9319251941</c:v>
                </c:pt>
                <c:pt idx="12">
                  <c:v>1056540.7451741439</c:v>
                </c:pt>
                <c:pt idx="13">
                  <c:v>1027666.7027281681</c:v>
                </c:pt>
                <c:pt idx="14">
                  <c:v>999711.92308318394</c:v>
                </c:pt>
                <c:pt idx="15">
                  <c:v>972642.12496117025</c:v>
                </c:pt>
                <c:pt idx="16">
                  <c:v>946424.53879097255</c:v>
                </c:pt>
              </c:numCache>
            </c:numRef>
          </c:val>
          <c:smooth val="0"/>
          <c:extLst>
            <c:ext xmlns:c16="http://schemas.microsoft.com/office/drawing/2014/chart" uri="{C3380CC4-5D6E-409C-BE32-E72D297353CC}">
              <c16:uniqueId val="{00000001-E6FB-4538-BD8A-78E099A72530}"/>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556</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533</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544</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545</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546</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547</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548</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549</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550</v>
      </c>
    </row>
    <row r="41" spans="1:24" ht="63" x14ac:dyDescent="0.25">
      <c r="A41" s="18" t="s">
        <v>47</v>
      </c>
      <c r="B41" s="24" t="s">
        <v>48</v>
      </c>
      <c r="C41" s="17" t="s">
        <v>551</v>
      </c>
    </row>
    <row r="42" spans="1:24" ht="47.25" x14ac:dyDescent="0.25">
      <c r="A42" s="18" t="s">
        <v>49</v>
      </c>
      <c r="B42" s="24" t="s">
        <v>50</v>
      </c>
      <c r="C42" s="17" t="s">
        <v>551</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552</v>
      </c>
    </row>
    <row r="47" spans="1:24" ht="18.75" customHeight="1" x14ac:dyDescent="0.25">
      <c r="A47" s="21"/>
      <c r="B47" s="22"/>
      <c r="C47" s="23"/>
    </row>
    <row r="48" spans="1:24" ht="31.5" x14ac:dyDescent="0.25">
      <c r="A48" s="18" t="s">
        <v>59</v>
      </c>
      <c r="B48" s="24" t="s">
        <v>60</v>
      </c>
      <c r="C48" s="25" t="s">
        <v>557</v>
      </c>
    </row>
    <row r="49" spans="1:3" ht="31.5" x14ac:dyDescent="0.25">
      <c r="A49" s="18" t="s">
        <v>61</v>
      </c>
      <c r="B49" s="24" t="s">
        <v>62</v>
      </c>
      <c r="C49" s="25" t="s">
        <v>558</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O_Ч2_22</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Реконструкция ТП№98 (замена корпуса КТП, замена трансформатора ТМ 250 кВА на ТМГ 250 кВА, ), г.Чернушка, ул.Майская</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331</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332</v>
      </c>
      <c r="B20" s="241" t="s">
        <v>333</v>
      </c>
      <c r="C20" s="240" t="s">
        <v>334</v>
      </c>
      <c r="D20" s="240"/>
      <c r="E20" s="239" t="s">
        <v>335</v>
      </c>
      <c r="F20" s="239"/>
      <c r="G20" s="241" t="s">
        <v>336</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337</v>
      </c>
      <c r="AG20" s="240"/>
      <c r="AH20" s="7"/>
      <c r="AI20" s="7"/>
      <c r="AJ20" s="7"/>
    </row>
    <row r="21" spans="1:37" ht="48" customHeight="1" x14ac:dyDescent="0.25">
      <c r="A21" s="242"/>
      <c r="B21" s="242"/>
      <c r="C21" s="240"/>
      <c r="D21" s="240"/>
      <c r="E21" s="239"/>
      <c r="F21" s="239"/>
      <c r="G21" s="242"/>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3"/>
      <c r="B22" s="243"/>
      <c r="C22" s="192" t="s">
        <v>271</v>
      </c>
      <c r="D22" s="192" t="s">
        <v>339</v>
      </c>
      <c r="E22" s="192" t="s">
        <v>340</v>
      </c>
      <c r="F22" s="192" t="s">
        <v>341</v>
      </c>
      <c r="G22" s="243"/>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1.8509914777171721</v>
      </c>
      <c r="D24" s="196">
        <v>0</v>
      </c>
      <c r="E24" s="196">
        <v>0</v>
      </c>
      <c r="F24" s="197">
        <v>0</v>
      </c>
      <c r="G24" s="196">
        <v>0</v>
      </c>
      <c r="H24" s="196">
        <v>0</v>
      </c>
      <c r="I24" s="196">
        <v>0</v>
      </c>
      <c r="J24" s="196">
        <v>0</v>
      </c>
      <c r="K24" s="196">
        <v>0</v>
      </c>
      <c r="L24" s="196">
        <v>1.8509914777171721</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1.8509914777171721</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1.8509914777171721</v>
      </c>
      <c r="D27" s="26">
        <v>0</v>
      </c>
      <c r="E27" s="26">
        <v>0</v>
      </c>
      <c r="F27" s="203">
        <v>0</v>
      </c>
      <c r="G27" s="26">
        <v>0</v>
      </c>
      <c r="H27" s="26">
        <v>0</v>
      </c>
      <c r="I27" s="26">
        <v>0</v>
      </c>
      <c r="J27" s="26">
        <v>0</v>
      </c>
      <c r="K27" s="26">
        <v>0</v>
      </c>
      <c r="L27" s="26">
        <v>1.8509914777171721</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1.8509914777171721</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1.5424928980976433</v>
      </c>
      <c r="D30" s="200">
        <v>0</v>
      </c>
      <c r="E30" s="200">
        <v>0</v>
      </c>
      <c r="F30" s="200">
        <v>0</v>
      </c>
      <c r="G30" s="200">
        <v>0</v>
      </c>
      <c r="H30" s="200">
        <v>0</v>
      </c>
      <c r="I30" s="200">
        <v>0</v>
      </c>
      <c r="J30" s="200">
        <v>0</v>
      </c>
      <c r="K30" s="200">
        <v>0</v>
      </c>
      <c r="L30" s="200">
        <v>1.5424928980976433</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1.5424928980976433</v>
      </c>
      <c r="AG30" s="200">
        <v>0</v>
      </c>
    </row>
    <row r="31" spans="1:37" x14ac:dyDescent="0.25">
      <c r="A31" s="201" t="s">
        <v>357</v>
      </c>
      <c r="B31" s="202" t="s">
        <v>358</v>
      </c>
      <c r="C31" s="200">
        <v>0.15424928980976435</v>
      </c>
      <c r="D31" s="200">
        <v>0</v>
      </c>
      <c r="E31" s="26">
        <v>0</v>
      </c>
      <c r="F31" s="26">
        <v>0</v>
      </c>
      <c r="G31" s="200">
        <v>0</v>
      </c>
      <c r="H31" s="26">
        <v>0</v>
      </c>
      <c r="I31" s="26">
        <v>0</v>
      </c>
      <c r="J31" s="200">
        <v>0</v>
      </c>
      <c r="K31" s="26">
        <v>0</v>
      </c>
      <c r="L31" s="26">
        <v>0.15424928980976435</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0.15424928980976435</v>
      </c>
      <c r="AG31" s="200">
        <v>0</v>
      </c>
    </row>
    <row r="32" spans="1:37" ht="31.5" x14ac:dyDescent="0.25">
      <c r="A32" s="201" t="s">
        <v>359</v>
      </c>
      <c r="B32" s="202" t="s">
        <v>360</v>
      </c>
      <c r="C32" s="200">
        <v>0.38562322452441083</v>
      </c>
      <c r="D32" s="200">
        <v>0</v>
      </c>
      <c r="E32" s="26">
        <v>0</v>
      </c>
      <c r="F32" s="26">
        <v>0</v>
      </c>
      <c r="G32" s="200">
        <v>0</v>
      </c>
      <c r="H32" s="26">
        <v>0</v>
      </c>
      <c r="I32" s="26">
        <v>0</v>
      </c>
      <c r="J32" s="200">
        <v>0</v>
      </c>
      <c r="K32" s="26">
        <v>0</v>
      </c>
      <c r="L32" s="26">
        <v>0.38562322452441083</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0.38562322452441083</v>
      </c>
      <c r="AG32" s="200">
        <v>0</v>
      </c>
    </row>
    <row r="33" spans="1:33" x14ac:dyDescent="0.25">
      <c r="A33" s="201" t="s">
        <v>361</v>
      </c>
      <c r="B33" s="202" t="s">
        <v>362</v>
      </c>
      <c r="C33" s="200">
        <v>0.92549573885858605</v>
      </c>
      <c r="D33" s="200">
        <v>0</v>
      </c>
      <c r="E33" s="26">
        <v>0</v>
      </c>
      <c r="F33" s="26">
        <v>0</v>
      </c>
      <c r="G33" s="200">
        <v>0</v>
      </c>
      <c r="H33" s="26">
        <v>0</v>
      </c>
      <c r="I33" s="26">
        <v>0</v>
      </c>
      <c r="J33" s="200">
        <v>0</v>
      </c>
      <c r="K33" s="26">
        <v>0</v>
      </c>
      <c r="L33" s="26">
        <v>0.92549573885858605</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0.92549573885858605</v>
      </c>
      <c r="AG33" s="200">
        <v>0</v>
      </c>
    </row>
    <row r="34" spans="1:33" x14ac:dyDescent="0.25">
      <c r="A34" s="201" t="s">
        <v>363</v>
      </c>
      <c r="B34" s="202" t="s">
        <v>364</v>
      </c>
      <c r="C34" s="200">
        <v>7.7124644904882175E-2</v>
      </c>
      <c r="D34" s="200">
        <v>0</v>
      </c>
      <c r="E34" s="26">
        <v>0</v>
      </c>
      <c r="F34" s="26">
        <v>0</v>
      </c>
      <c r="G34" s="200">
        <v>0</v>
      </c>
      <c r="H34" s="26">
        <v>0</v>
      </c>
      <c r="I34" s="26">
        <v>0</v>
      </c>
      <c r="J34" s="200">
        <v>0</v>
      </c>
      <c r="K34" s="26">
        <v>0</v>
      </c>
      <c r="L34" s="26">
        <v>7.7124644904882175E-2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7.7124644904882175E-2</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0.25</v>
      </c>
      <c r="D36" s="26">
        <v>0</v>
      </c>
      <c r="E36" s="26">
        <v>0</v>
      </c>
      <c r="F36" s="26">
        <v>0</v>
      </c>
      <c r="G36" s="26">
        <v>0</v>
      </c>
      <c r="H36" s="26">
        <v>0</v>
      </c>
      <c r="I36" s="26">
        <v>0</v>
      </c>
      <c r="J36" s="26">
        <v>0</v>
      </c>
      <c r="K36" s="26">
        <v>0</v>
      </c>
      <c r="L36" s="26">
        <v>0.25</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0.25</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1</v>
      </c>
      <c r="D44" s="215">
        <v>0</v>
      </c>
      <c r="E44" s="215">
        <v>0</v>
      </c>
      <c r="F44" s="215">
        <v>0</v>
      </c>
      <c r="G44" s="215">
        <v>0</v>
      </c>
      <c r="H44" s="215">
        <v>0</v>
      </c>
      <c r="I44" s="215">
        <v>0</v>
      </c>
      <c r="J44" s="215">
        <v>0</v>
      </c>
      <c r="K44" s="215">
        <v>0</v>
      </c>
      <c r="L44" s="215">
        <v>1</v>
      </c>
      <c r="M44" s="215">
        <v>4</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1</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0.25</v>
      </c>
      <c r="D46" s="200">
        <v>0</v>
      </c>
      <c r="E46" s="200">
        <v>0</v>
      </c>
      <c r="F46" s="200">
        <v>0</v>
      </c>
      <c r="G46" s="200">
        <v>0</v>
      </c>
      <c r="H46" s="200">
        <v>0</v>
      </c>
      <c r="I46" s="200">
        <v>0</v>
      </c>
      <c r="J46" s="200">
        <v>0</v>
      </c>
      <c r="K46" s="200">
        <v>0</v>
      </c>
      <c r="L46" s="200">
        <v>0.25</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0.25</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1</v>
      </c>
      <c r="D54" s="200">
        <v>0</v>
      </c>
      <c r="E54" s="200">
        <v>0</v>
      </c>
      <c r="F54" s="200">
        <v>0</v>
      </c>
      <c r="G54" s="200">
        <v>0</v>
      </c>
      <c r="H54" s="200">
        <v>0</v>
      </c>
      <c r="I54" s="200">
        <v>0</v>
      </c>
      <c r="J54" s="200">
        <v>0</v>
      </c>
      <c r="K54" s="200">
        <v>0</v>
      </c>
      <c r="L54" s="200">
        <v>1</v>
      </c>
      <c r="M54" s="200">
        <v>4</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1</v>
      </c>
      <c r="AG54" s="200">
        <v>0</v>
      </c>
    </row>
    <row r="55" spans="1:33" s="7" customFormat="1" ht="35.25" customHeight="1" x14ac:dyDescent="0.25">
      <c r="A55" s="141" t="s">
        <v>21</v>
      </c>
      <c r="B55" s="208" t="s">
        <v>395</v>
      </c>
      <c r="C55" s="200">
        <v>1.5424928980976433</v>
      </c>
      <c r="D55" s="200">
        <v>0</v>
      </c>
      <c r="E55" s="200">
        <v>0</v>
      </c>
      <c r="F55" s="200">
        <v>0</v>
      </c>
      <c r="G55" s="200">
        <v>0</v>
      </c>
      <c r="H55" s="200">
        <v>0</v>
      </c>
      <c r="I55" s="200">
        <v>0</v>
      </c>
      <c r="J55" s="200">
        <v>0</v>
      </c>
      <c r="K55" s="200">
        <v>0</v>
      </c>
      <c r="L55" s="200">
        <v>1.5424928980976433</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1.5424928980976433</v>
      </c>
      <c r="AG55" s="200">
        <v>0</v>
      </c>
    </row>
    <row r="56" spans="1:33" x14ac:dyDescent="0.25">
      <c r="A56" s="146" t="s">
        <v>396</v>
      </c>
      <c r="B56" s="202" t="s">
        <v>397</v>
      </c>
      <c r="C56" s="26">
        <v>1.5424928980976433</v>
      </c>
      <c r="D56" s="26">
        <v>0</v>
      </c>
      <c r="E56" s="26">
        <v>0</v>
      </c>
      <c r="F56" s="26">
        <v>0</v>
      </c>
      <c r="G56" s="26">
        <v>0</v>
      </c>
      <c r="H56" s="26">
        <v>0</v>
      </c>
      <c r="I56" s="26">
        <v>0</v>
      </c>
      <c r="J56" s="26">
        <v>0</v>
      </c>
      <c r="K56" s="26">
        <v>0</v>
      </c>
      <c r="L56" s="26">
        <v>1.5424928980976433</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1.5424928980976433</v>
      </c>
      <c r="AG56" s="200">
        <v>0</v>
      </c>
    </row>
    <row r="57" spans="1:33" x14ac:dyDescent="0.25">
      <c r="A57" s="146" t="s">
        <v>398</v>
      </c>
      <c r="B57" s="202" t="s">
        <v>399</v>
      </c>
      <c r="C57" s="26">
        <v>0.25</v>
      </c>
      <c r="D57" s="26">
        <v>0</v>
      </c>
      <c r="E57" s="26">
        <v>0</v>
      </c>
      <c r="F57" s="26">
        <v>0</v>
      </c>
      <c r="G57" s="26">
        <v>0</v>
      </c>
      <c r="H57" s="26">
        <v>0</v>
      </c>
      <c r="I57" s="26">
        <v>0</v>
      </c>
      <c r="J57" s="26">
        <v>0</v>
      </c>
      <c r="K57" s="26">
        <v>0</v>
      </c>
      <c r="L57" s="26">
        <v>0.25</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0.25</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1</v>
      </c>
      <c r="D63" s="26">
        <v>0</v>
      </c>
      <c r="E63" s="26">
        <v>0</v>
      </c>
      <c r="F63" s="26">
        <v>0</v>
      </c>
      <c r="G63" s="26">
        <v>0</v>
      </c>
      <c r="H63" s="26">
        <v>0</v>
      </c>
      <c r="I63" s="26">
        <v>0</v>
      </c>
      <c r="J63" s="26">
        <v>0</v>
      </c>
      <c r="K63" s="26">
        <v>0</v>
      </c>
      <c r="L63" s="26">
        <v>1</v>
      </c>
      <c r="M63" s="26">
        <v>4</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1</v>
      </c>
      <c r="AG63" s="200">
        <v>0</v>
      </c>
    </row>
    <row r="64" spans="1:33" s="7" customFormat="1" ht="36.75" customHeight="1" x14ac:dyDescent="0.25">
      <c r="A64" s="141" t="s">
        <v>23</v>
      </c>
      <c r="B64" s="220" t="s">
        <v>409</v>
      </c>
      <c r="C64" s="221">
        <v>1.5424928980976433</v>
      </c>
      <c r="D64" s="221">
        <v>0</v>
      </c>
      <c r="E64" s="221">
        <v>0</v>
      </c>
      <c r="F64" s="221">
        <v>0</v>
      </c>
      <c r="G64" s="221">
        <v>0</v>
      </c>
      <c r="H64" s="221">
        <v>0</v>
      </c>
      <c r="I64" s="221">
        <v>0</v>
      </c>
      <c r="J64" s="221">
        <v>0</v>
      </c>
      <c r="K64" s="221">
        <v>0</v>
      </c>
      <c r="L64" s="221">
        <v>1.5424928980976433</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1.5424928980976433</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O_Ч2_22</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Реконструкция ТП№98 (замена корпуса КТП, замена трансформатора ТМ 250 кВА на ТМГ 250 кВА, ), г.Чернушка, ул.Майская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419</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420</v>
      </c>
      <c r="B22" s="280" t="s">
        <v>421</v>
      </c>
      <c r="C22" s="235" t="s">
        <v>422</v>
      </c>
      <c r="D22" s="235" t="s">
        <v>423</v>
      </c>
      <c r="E22" s="264" t="s">
        <v>424</v>
      </c>
      <c r="F22" s="265"/>
      <c r="G22" s="265"/>
      <c r="H22" s="265"/>
      <c r="I22" s="265"/>
      <c r="J22" s="265"/>
      <c r="K22" s="265"/>
      <c r="L22" s="265"/>
      <c r="M22" s="265"/>
      <c r="N22" s="266"/>
      <c r="O22" s="235" t="s">
        <v>425</v>
      </c>
      <c r="P22" s="235" t="s">
        <v>426</v>
      </c>
      <c r="Q22" s="235" t="s">
        <v>427</v>
      </c>
      <c r="R22" s="232" t="s">
        <v>428</v>
      </c>
      <c r="S22" s="232" t="s">
        <v>429</v>
      </c>
      <c r="T22" s="232" t="s">
        <v>430</v>
      </c>
      <c r="U22" s="232" t="s">
        <v>431</v>
      </c>
      <c r="V22" s="232"/>
      <c r="W22" s="283" t="s">
        <v>432</v>
      </c>
      <c r="X22" s="283" t="s">
        <v>433</v>
      </c>
      <c r="Y22" s="232" t="s">
        <v>434</v>
      </c>
      <c r="Z22" s="232" t="s">
        <v>435</v>
      </c>
      <c r="AA22" s="232" t="s">
        <v>436</v>
      </c>
      <c r="AB22" s="284" t="s">
        <v>437</v>
      </c>
      <c r="AC22" s="232" t="s">
        <v>438</v>
      </c>
      <c r="AD22" s="232" t="s">
        <v>439</v>
      </c>
      <c r="AE22" s="232" t="s">
        <v>440</v>
      </c>
      <c r="AF22" s="232" t="s">
        <v>441</v>
      </c>
      <c r="AG22" s="232" t="s">
        <v>442</v>
      </c>
      <c r="AH22" s="232" t="s">
        <v>443</v>
      </c>
      <c r="AI22" s="232"/>
      <c r="AJ22" s="232"/>
      <c r="AK22" s="232"/>
      <c r="AL22" s="232"/>
      <c r="AM22" s="232"/>
      <c r="AN22" s="232" t="s">
        <v>444</v>
      </c>
      <c r="AO22" s="232"/>
      <c r="AP22" s="232"/>
      <c r="AQ22" s="232"/>
      <c r="AR22" s="232" t="s">
        <v>445</v>
      </c>
      <c r="AS22" s="232"/>
      <c r="AT22" s="232" t="s">
        <v>446</v>
      </c>
      <c r="AU22" s="232" t="s">
        <v>447</v>
      </c>
      <c r="AV22" s="232" t="s">
        <v>448</v>
      </c>
      <c r="AW22" s="232" t="s">
        <v>449</v>
      </c>
      <c r="AX22" s="285" t="s">
        <v>450</v>
      </c>
    </row>
    <row r="23" spans="1:50" ht="64.5" customHeight="1" x14ac:dyDescent="0.25">
      <c r="A23" s="279"/>
      <c r="B23" s="281"/>
      <c r="C23" s="279"/>
      <c r="D23" s="279"/>
      <c r="E23" s="287" t="s">
        <v>451</v>
      </c>
      <c r="F23" s="289" t="s">
        <v>399</v>
      </c>
      <c r="G23" s="289" t="s">
        <v>401</v>
      </c>
      <c r="H23" s="289" t="s">
        <v>403</v>
      </c>
      <c r="I23" s="291" t="s">
        <v>452</v>
      </c>
      <c r="J23" s="291" t="s">
        <v>453</v>
      </c>
      <c r="K23" s="291" t="s">
        <v>454</v>
      </c>
      <c r="L23" s="289" t="s">
        <v>379</v>
      </c>
      <c r="M23" s="289" t="s">
        <v>381</v>
      </c>
      <c r="N23" s="289" t="s">
        <v>383</v>
      </c>
      <c r="O23" s="279"/>
      <c r="P23" s="279"/>
      <c r="Q23" s="279"/>
      <c r="R23" s="232"/>
      <c r="S23" s="232"/>
      <c r="T23" s="232"/>
      <c r="U23" s="293" t="s">
        <v>271</v>
      </c>
      <c r="V23" s="293" t="s">
        <v>455</v>
      </c>
      <c r="W23" s="283"/>
      <c r="X23" s="283"/>
      <c r="Y23" s="232"/>
      <c r="Z23" s="232"/>
      <c r="AA23" s="232"/>
      <c r="AB23" s="232"/>
      <c r="AC23" s="232"/>
      <c r="AD23" s="232"/>
      <c r="AE23" s="232"/>
      <c r="AF23" s="232"/>
      <c r="AG23" s="232"/>
      <c r="AH23" s="232" t="s">
        <v>456</v>
      </c>
      <c r="AI23" s="232"/>
      <c r="AJ23" s="232" t="s">
        <v>457</v>
      </c>
      <c r="AK23" s="232"/>
      <c r="AL23" s="235" t="s">
        <v>458</v>
      </c>
      <c r="AM23" s="235" t="s">
        <v>459</v>
      </c>
      <c r="AN23" s="235" t="s">
        <v>460</v>
      </c>
      <c r="AO23" s="235" t="s">
        <v>461</v>
      </c>
      <c r="AP23" s="235" t="s">
        <v>462</v>
      </c>
      <c r="AQ23" s="235" t="s">
        <v>463</v>
      </c>
      <c r="AR23" s="235" t="s">
        <v>464</v>
      </c>
      <c r="AS23" s="241" t="s">
        <v>455</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465</v>
      </c>
      <c r="AI24" s="27" t="s">
        <v>466</v>
      </c>
      <c r="AJ24" s="61" t="s">
        <v>271</v>
      </c>
      <c r="AK24" s="61" t="s">
        <v>455</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530</v>
      </c>
      <c r="C26" s="157" t="s">
        <v>531</v>
      </c>
      <c r="D26" s="157">
        <v>2025</v>
      </c>
      <c r="E26" s="157" t="s">
        <v>83</v>
      </c>
      <c r="F26" s="157" t="s">
        <v>83</v>
      </c>
      <c r="G26" s="157">
        <v>0.25</v>
      </c>
      <c r="H26" s="157" t="s">
        <v>83</v>
      </c>
      <c r="I26" s="157">
        <v>0</v>
      </c>
      <c r="J26" s="157" t="s">
        <v>83</v>
      </c>
      <c r="K26" s="157" t="s">
        <v>83</v>
      </c>
      <c r="L26" s="157">
        <v>0</v>
      </c>
      <c r="M26" s="157" t="s">
        <v>83</v>
      </c>
      <c r="N26" s="157">
        <v>1</v>
      </c>
      <c r="O26" s="157" t="s">
        <v>532</v>
      </c>
      <c r="P26" s="157" t="s">
        <v>532</v>
      </c>
      <c r="Q26" s="157" t="s">
        <v>532</v>
      </c>
      <c r="R26" s="157" t="s">
        <v>532</v>
      </c>
      <c r="S26" s="157" t="s">
        <v>532</v>
      </c>
      <c r="T26" s="157" t="s">
        <v>532</v>
      </c>
      <c r="U26" s="157" t="s">
        <v>532</v>
      </c>
      <c r="V26" s="157" t="s">
        <v>532</v>
      </c>
      <c r="W26" s="157" t="s">
        <v>532</v>
      </c>
      <c r="X26" s="157" t="s">
        <v>532</v>
      </c>
      <c r="Y26" s="157" t="s">
        <v>532</v>
      </c>
      <c r="Z26" s="157" t="s">
        <v>532</v>
      </c>
      <c r="AA26" s="157" t="s">
        <v>532</v>
      </c>
      <c r="AB26" s="157" t="s">
        <v>532</v>
      </c>
      <c r="AC26" s="157" t="s">
        <v>532</v>
      </c>
      <c r="AD26" s="157" t="s">
        <v>532</v>
      </c>
      <c r="AE26" s="157" t="s">
        <v>532</v>
      </c>
      <c r="AF26" s="157" t="s">
        <v>532</v>
      </c>
      <c r="AG26" s="157" t="s">
        <v>532</v>
      </c>
      <c r="AH26" s="157" t="s">
        <v>532</v>
      </c>
      <c r="AI26" s="157" t="s">
        <v>532</v>
      </c>
      <c r="AJ26" s="157" t="s">
        <v>532</v>
      </c>
      <c r="AK26" s="157" t="s">
        <v>532</v>
      </c>
      <c r="AL26" s="157" t="s">
        <v>532</v>
      </c>
      <c r="AM26" s="157" t="s">
        <v>532</v>
      </c>
      <c r="AN26" s="157" t="s">
        <v>532</v>
      </c>
      <c r="AO26" s="157" t="s">
        <v>532</v>
      </c>
      <c r="AP26" s="157" t="s">
        <v>532</v>
      </c>
      <c r="AQ26" s="158" t="s">
        <v>532</v>
      </c>
      <c r="AR26" s="157" t="s">
        <v>532</v>
      </c>
      <c r="AS26" s="157" t="s">
        <v>532</v>
      </c>
      <c r="AT26" s="157" t="s">
        <v>532</v>
      </c>
      <c r="AU26" s="157" t="s">
        <v>532</v>
      </c>
      <c r="AV26" s="157" t="s">
        <v>532</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O_Ч2_22</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Реконструкция ТП№98 (замена корпуса КТП, замена трансформатора ТМ 250 кВА на ТМГ 250 кВА, ), г.Чернушка, ул.Майская</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468</v>
      </c>
      <c r="B21" s="168" t="str">
        <f>'1. паспорт местоположение'!$A$15</f>
        <v>Реконструкция ТП№98 (замена корпуса КТП, замена трансформатора ТМ 250 кВА на ТМГ 250 кВА, ), г.Чернушка, ул.Майская</v>
      </c>
    </row>
    <row r="22" spans="1:2" s="134" customFormat="1" ht="16.5" thickBot="1" x14ac:dyDescent="0.3">
      <c r="A22" s="167" t="s">
        <v>469</v>
      </c>
      <c r="B22" s="168" t="s">
        <v>534</v>
      </c>
    </row>
    <row r="23" spans="1:2" s="134" customFormat="1" ht="16.5" thickBot="1" x14ac:dyDescent="0.3">
      <c r="A23" s="167" t="s">
        <v>470</v>
      </c>
      <c r="B23" s="168" t="s">
        <v>531</v>
      </c>
    </row>
    <row r="24" spans="1:2" s="134" customFormat="1" ht="16.5" thickBot="1" x14ac:dyDescent="0.3">
      <c r="A24" s="167" t="s">
        <v>471</v>
      </c>
      <c r="B24" s="168" t="s">
        <v>535</v>
      </c>
    </row>
    <row r="25" spans="1:2" s="134" customFormat="1" ht="16.5" thickBot="1" x14ac:dyDescent="0.3">
      <c r="A25" s="169" t="s">
        <v>472</v>
      </c>
      <c r="B25" s="168">
        <v>2025</v>
      </c>
    </row>
    <row r="26" spans="1:2" s="134" customFormat="1" ht="16.5" thickBot="1" x14ac:dyDescent="0.3">
      <c r="A26" s="170" t="s">
        <v>473</v>
      </c>
      <c r="B26" s="168" t="s">
        <v>536</v>
      </c>
    </row>
    <row r="27" spans="1:2" s="134" customFormat="1" ht="29.25" thickBot="1" x14ac:dyDescent="0.3">
      <c r="A27" s="171" t="s">
        <v>474</v>
      </c>
      <c r="B27" s="172">
        <v>1.3961739138444489</v>
      </c>
    </row>
    <row r="28" spans="1:2" s="134" customFormat="1" ht="16.5" thickBot="1" x14ac:dyDescent="0.3">
      <c r="A28" s="173" t="s">
        <v>475</v>
      </c>
      <c r="B28" s="172" t="s">
        <v>537</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538</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539</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539</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540</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540</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530</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541</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542</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543</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O_Ч2_22</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Реконструкция ТП№98 (замена корпуса КТП, замена трансформатора ТМ 250 кВА на ТМГ 250 кВА, ), г.Чернушка, ул.Майская</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10</v>
      </c>
      <c r="B19" s="232" t="s">
        <v>64</v>
      </c>
      <c r="C19" s="235" t="s">
        <v>65</v>
      </c>
      <c r="D19" s="232" t="s">
        <v>66</v>
      </c>
      <c r="E19" s="232" t="s">
        <v>67</v>
      </c>
      <c r="F19" s="232" t="s">
        <v>68</v>
      </c>
      <c r="G19" s="232" t="s">
        <v>69</v>
      </c>
      <c r="H19" s="232" t="s">
        <v>70</v>
      </c>
      <c r="I19" s="232" t="s">
        <v>71</v>
      </c>
      <c r="J19" s="232" t="s">
        <v>72</v>
      </c>
      <c r="K19" s="232" t="s">
        <v>73</v>
      </c>
      <c r="L19" s="232" t="s">
        <v>74</v>
      </c>
      <c r="M19" s="232" t="s">
        <v>75</v>
      </c>
      <c r="N19" s="232" t="s">
        <v>76</v>
      </c>
      <c r="O19" s="232" t="s">
        <v>77</v>
      </c>
      <c r="P19" s="232" t="s">
        <v>78</v>
      </c>
      <c r="Q19" s="232" t="s">
        <v>79</v>
      </c>
      <c r="R19" s="232"/>
      <c r="S19" s="233" t="s">
        <v>80</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81</v>
      </c>
      <c r="R20" s="28" t="s">
        <v>82</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1"/>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O_Ч2_22</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Реконструкция ТП№98 (замена корпуса КТП, замена трансформатора ТМ 250 кВА на ТМГ 250 кВА, ), г.Чернушка, ул.Майская</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521</v>
      </c>
      <c r="C25" s="17" t="s">
        <v>521</v>
      </c>
      <c r="D25" s="17" t="s">
        <v>110</v>
      </c>
      <c r="E25" s="17" t="s">
        <v>522</v>
      </c>
      <c r="F25" s="17" t="s">
        <v>523</v>
      </c>
      <c r="G25" s="17" t="s">
        <v>524</v>
      </c>
      <c r="H25" s="17" t="s">
        <v>524</v>
      </c>
      <c r="I25" s="17">
        <v>1998</v>
      </c>
      <c r="J25" s="17">
        <v>2025</v>
      </c>
      <c r="K25" s="17">
        <v>1998</v>
      </c>
      <c r="L25" s="17">
        <v>10</v>
      </c>
      <c r="M25" s="17">
        <v>10</v>
      </c>
      <c r="N25" s="17">
        <v>0.25</v>
      </c>
      <c r="O25" s="17">
        <v>0.25</v>
      </c>
      <c r="P25" s="17">
        <v>1998</v>
      </c>
      <c r="Q25" s="17" t="s">
        <v>525</v>
      </c>
      <c r="R25" s="17" t="s">
        <v>526</v>
      </c>
      <c r="S25" s="17" t="s">
        <v>83</v>
      </c>
      <c r="T25" s="17" t="s">
        <v>83</v>
      </c>
    </row>
    <row r="26" spans="1:20" s="33" customFormat="1" ht="63" x14ac:dyDescent="0.25">
      <c r="A26" s="17">
        <v>2</v>
      </c>
      <c r="B26" s="17" t="s">
        <v>521</v>
      </c>
      <c r="C26" s="17" t="s">
        <v>521</v>
      </c>
      <c r="D26" s="17" t="s">
        <v>527</v>
      </c>
      <c r="E26" s="17" t="s">
        <v>528</v>
      </c>
      <c r="F26" s="17" t="s">
        <v>528</v>
      </c>
      <c r="G26" s="17" t="s">
        <v>528</v>
      </c>
      <c r="H26" s="17" t="s">
        <v>528</v>
      </c>
      <c r="I26" s="17">
        <v>1998</v>
      </c>
      <c r="J26" s="17">
        <v>2025</v>
      </c>
      <c r="K26" s="17">
        <v>1998</v>
      </c>
      <c r="L26" s="17">
        <v>10</v>
      </c>
      <c r="M26" s="17">
        <v>10</v>
      </c>
      <c r="N26" s="17">
        <v>0.25</v>
      </c>
      <c r="O26" s="17">
        <v>0.25</v>
      </c>
      <c r="P26" s="17">
        <v>1998</v>
      </c>
      <c r="Q26" s="17" t="s">
        <v>525</v>
      </c>
      <c r="R26" s="17" t="s">
        <v>526</v>
      </c>
      <c r="S26" s="17" t="s">
        <v>83</v>
      </c>
      <c r="T26" s="17" t="s">
        <v>83</v>
      </c>
    </row>
    <row r="27" spans="1:20" s="36" customFormat="1" x14ac:dyDescent="0.25">
      <c r="B27" s="32" t="s">
        <v>105</v>
      </c>
      <c r="C27" s="32"/>
      <c r="D27" s="32"/>
      <c r="E27" s="32"/>
      <c r="F27" s="32"/>
      <c r="G27" s="32"/>
      <c r="H27" s="32"/>
      <c r="I27" s="32"/>
      <c r="J27" s="32"/>
      <c r="K27" s="32"/>
      <c r="L27" s="32"/>
      <c r="M27" s="32"/>
      <c r="N27" s="32"/>
      <c r="O27" s="32"/>
      <c r="P27" s="32"/>
      <c r="Q27" s="32"/>
      <c r="R27" s="32"/>
    </row>
    <row r="28" spans="1:20" x14ac:dyDescent="0.25">
      <c r="B28" s="237" t="s">
        <v>106</v>
      </c>
      <c r="C28" s="237"/>
      <c r="D28" s="237"/>
      <c r="E28" s="237"/>
      <c r="F28" s="237"/>
      <c r="G28" s="237"/>
      <c r="H28" s="237"/>
      <c r="I28" s="237"/>
      <c r="J28" s="237"/>
      <c r="K28" s="237"/>
      <c r="L28" s="237"/>
      <c r="M28" s="237"/>
      <c r="N28" s="237"/>
      <c r="O28" s="237"/>
      <c r="P28" s="237"/>
      <c r="Q28" s="237"/>
      <c r="R28" s="237"/>
    </row>
    <row r="30" spans="1:20" x14ac:dyDescent="0.25">
      <c r="B30" s="37" t="s">
        <v>107</v>
      </c>
      <c r="C30" s="37"/>
      <c r="D30" s="37"/>
      <c r="E30" s="37"/>
      <c r="H30" s="37"/>
      <c r="I30" s="37"/>
      <c r="J30" s="37"/>
      <c r="K30" s="37"/>
      <c r="L30" s="37"/>
      <c r="M30" s="37"/>
      <c r="N30" s="37"/>
      <c r="O30" s="37"/>
      <c r="P30" s="37"/>
      <c r="Q30" s="37"/>
      <c r="R30" s="37"/>
      <c r="S30" s="38"/>
      <c r="T30" s="38"/>
    </row>
    <row r="31" spans="1:20" x14ac:dyDescent="0.25">
      <c r="B31" s="37" t="s">
        <v>108</v>
      </c>
      <c r="C31" s="37"/>
      <c r="D31" s="37"/>
      <c r="E31" s="37"/>
      <c r="H31" s="37"/>
      <c r="I31" s="37"/>
      <c r="J31" s="37"/>
      <c r="K31" s="37"/>
      <c r="L31" s="37"/>
      <c r="M31" s="37"/>
      <c r="N31" s="37"/>
      <c r="O31" s="37"/>
      <c r="P31" s="37"/>
      <c r="Q31" s="37"/>
      <c r="R31" s="37"/>
    </row>
    <row r="32" spans="1:20" x14ac:dyDescent="0.25">
      <c r="B32" s="37" t="s">
        <v>109</v>
      </c>
      <c r="C32" s="37"/>
      <c r="D32" s="37"/>
      <c r="E32" s="37"/>
      <c r="H32" s="37"/>
      <c r="I32" s="37"/>
      <c r="J32" s="37"/>
      <c r="K32" s="37"/>
      <c r="L32" s="37"/>
      <c r="M32" s="37"/>
      <c r="N32" s="37"/>
      <c r="O32" s="37"/>
      <c r="P32" s="37"/>
      <c r="Q32" s="37"/>
      <c r="R32" s="37"/>
    </row>
    <row r="33" spans="2:20" x14ac:dyDescent="0.25">
      <c r="B33" s="37" t="s">
        <v>110</v>
      </c>
      <c r="C33" s="37"/>
      <c r="D33" s="37"/>
      <c r="E33" s="37"/>
      <c r="H33" s="37"/>
      <c r="I33" s="37"/>
      <c r="J33" s="37"/>
      <c r="K33" s="37"/>
      <c r="L33" s="37"/>
      <c r="M33" s="37"/>
      <c r="N33" s="37"/>
      <c r="O33" s="37"/>
      <c r="P33" s="37"/>
      <c r="Q33" s="37"/>
      <c r="R33" s="37"/>
      <c r="S33" s="37"/>
      <c r="T33" s="37"/>
    </row>
    <row r="34" spans="2:20" x14ac:dyDescent="0.25">
      <c r="B34" s="37" t="s">
        <v>111</v>
      </c>
      <c r="C34" s="37"/>
      <c r="D34" s="37"/>
      <c r="E34" s="37"/>
      <c r="H34" s="37"/>
      <c r="I34" s="37"/>
      <c r="J34" s="37"/>
      <c r="K34" s="37"/>
      <c r="L34" s="37"/>
      <c r="M34" s="37"/>
      <c r="N34" s="37"/>
      <c r="O34" s="37"/>
      <c r="P34" s="37"/>
      <c r="Q34" s="37"/>
      <c r="R34" s="37"/>
      <c r="S34" s="37"/>
      <c r="T34" s="37"/>
    </row>
    <row r="35" spans="2:20" x14ac:dyDescent="0.25">
      <c r="B35" s="37" t="s">
        <v>112</v>
      </c>
      <c r="C35" s="37"/>
      <c r="D35" s="37"/>
      <c r="E35" s="37"/>
      <c r="H35" s="37"/>
      <c r="I35" s="37"/>
      <c r="J35" s="37"/>
      <c r="K35" s="37"/>
      <c r="L35" s="37"/>
      <c r="M35" s="37"/>
      <c r="N35" s="37"/>
      <c r="O35" s="37"/>
      <c r="P35" s="37"/>
      <c r="Q35" s="37"/>
      <c r="R35" s="37"/>
      <c r="S35" s="37"/>
      <c r="T35" s="37"/>
    </row>
    <row r="36" spans="2:20" x14ac:dyDescent="0.25">
      <c r="B36" s="37" t="s">
        <v>113</v>
      </c>
      <c r="C36" s="37"/>
      <c r="D36" s="37"/>
      <c r="E36" s="37"/>
      <c r="H36" s="37"/>
      <c r="I36" s="37"/>
      <c r="J36" s="37"/>
      <c r="K36" s="37"/>
      <c r="L36" s="37"/>
      <c r="M36" s="37"/>
      <c r="N36" s="37"/>
      <c r="O36" s="37"/>
      <c r="P36" s="37"/>
      <c r="Q36" s="37"/>
      <c r="R36" s="37"/>
      <c r="S36" s="37"/>
      <c r="T36" s="37"/>
    </row>
    <row r="37" spans="2:20" x14ac:dyDescent="0.25">
      <c r="B37" s="37" t="s">
        <v>114</v>
      </c>
      <c r="C37" s="37"/>
      <c r="D37" s="37"/>
      <c r="E37" s="37"/>
      <c r="H37" s="37"/>
      <c r="I37" s="37"/>
      <c r="J37" s="37"/>
      <c r="K37" s="37"/>
      <c r="L37" s="37"/>
      <c r="M37" s="37"/>
      <c r="N37" s="37"/>
      <c r="O37" s="37"/>
      <c r="P37" s="37"/>
      <c r="Q37" s="37"/>
      <c r="R37" s="37"/>
      <c r="S37" s="37"/>
      <c r="T37" s="37"/>
    </row>
    <row r="38" spans="2:20" x14ac:dyDescent="0.25">
      <c r="B38" s="37" t="s">
        <v>115</v>
      </c>
      <c r="C38" s="37"/>
      <c r="D38" s="37"/>
      <c r="E38" s="37"/>
      <c r="H38" s="37"/>
      <c r="I38" s="37"/>
      <c r="J38" s="37"/>
      <c r="K38" s="37"/>
      <c r="L38" s="37"/>
      <c r="M38" s="37"/>
      <c r="N38" s="37"/>
      <c r="O38" s="37"/>
      <c r="P38" s="37"/>
      <c r="Q38" s="37"/>
      <c r="R38" s="37"/>
      <c r="S38" s="37"/>
      <c r="T38" s="37"/>
    </row>
    <row r="39" spans="2:20" x14ac:dyDescent="0.25">
      <c r="B39" s="37" t="s">
        <v>116</v>
      </c>
      <c r="C39" s="37"/>
      <c r="D39" s="37"/>
      <c r="E39" s="37"/>
      <c r="H39" s="37"/>
      <c r="I39" s="37"/>
      <c r="J39" s="37"/>
      <c r="K39" s="37"/>
      <c r="L39" s="37"/>
      <c r="M39" s="37"/>
      <c r="N39" s="37"/>
      <c r="O39" s="37"/>
      <c r="P39" s="37"/>
      <c r="Q39" s="37"/>
      <c r="R39" s="37"/>
      <c r="S39" s="37"/>
      <c r="T39" s="37"/>
    </row>
    <row r="40" spans="2:20" x14ac:dyDescent="0.25">
      <c r="Q40" s="37"/>
      <c r="R40" s="37"/>
      <c r="S40" s="37"/>
      <c r="T40" s="37"/>
    </row>
    <row r="41" spans="2:20" x14ac:dyDescent="0.25">
      <c r="Q41" s="37"/>
      <c r="R41" s="37"/>
      <c r="S41" s="37"/>
      <c r="T41" s="37"/>
    </row>
  </sheetData>
  <mergeCells count="27">
    <mergeCell ref="B28:R2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O_Ч2_22</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Реконструкция ТП№98 (замена корпуса КТП, замена трансформатора ТМ 250 кВА на ТМГ 250 кВА, ), г.Чернушка, ул.Майская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10</v>
      </c>
      <c r="B21" s="244" t="s">
        <v>118</v>
      </c>
      <c r="C21" s="245"/>
      <c r="D21" s="244" t="s">
        <v>119</v>
      </c>
      <c r="E21" s="245"/>
      <c r="F21" s="248" t="s">
        <v>73</v>
      </c>
      <c r="G21" s="249"/>
      <c r="H21" s="249"/>
      <c r="I21" s="250"/>
      <c r="J21" s="241" t="s">
        <v>120</v>
      </c>
      <c r="K21" s="244" t="s">
        <v>121</v>
      </c>
      <c r="L21" s="245"/>
      <c r="M21" s="244" t="s">
        <v>122</v>
      </c>
      <c r="N21" s="245"/>
      <c r="O21" s="244" t="s">
        <v>123</v>
      </c>
      <c r="P21" s="245"/>
      <c r="Q21" s="244" t="s">
        <v>124</v>
      </c>
      <c r="R21" s="245"/>
      <c r="S21" s="241" t="s">
        <v>125</v>
      </c>
      <c r="T21" s="241" t="s">
        <v>126</v>
      </c>
      <c r="U21" s="241" t="s">
        <v>127</v>
      </c>
      <c r="V21" s="244" t="s">
        <v>128</v>
      </c>
      <c r="W21" s="245"/>
      <c r="X21" s="248" t="s">
        <v>96</v>
      </c>
      <c r="Y21" s="249"/>
      <c r="Z21" s="248" t="s">
        <v>97</v>
      </c>
      <c r="AA21" s="249"/>
    </row>
    <row r="22" spans="1:27" ht="216" customHeight="1" x14ac:dyDescent="0.25">
      <c r="A22" s="242"/>
      <c r="B22" s="246"/>
      <c r="C22" s="247"/>
      <c r="D22" s="246"/>
      <c r="E22" s="247"/>
      <c r="F22" s="248" t="s">
        <v>129</v>
      </c>
      <c r="G22" s="250"/>
      <c r="H22" s="248" t="s">
        <v>130</v>
      </c>
      <c r="I22" s="250"/>
      <c r="J22" s="243"/>
      <c r="K22" s="246"/>
      <c r="L22" s="247"/>
      <c r="M22" s="246"/>
      <c r="N22" s="247"/>
      <c r="O22" s="246"/>
      <c r="P22" s="247"/>
      <c r="Q22" s="246"/>
      <c r="R22" s="247"/>
      <c r="S22" s="243"/>
      <c r="T22" s="243"/>
      <c r="U22" s="243"/>
      <c r="V22" s="246"/>
      <c r="W22" s="247"/>
      <c r="X22" s="34" t="s">
        <v>98</v>
      </c>
      <c r="Y22" s="34" t="s">
        <v>99</v>
      </c>
      <c r="Z22" s="34" t="s">
        <v>100</v>
      </c>
      <c r="AA22" s="34" t="s">
        <v>101</v>
      </c>
    </row>
    <row r="23" spans="1:27" ht="60" customHeight="1" x14ac:dyDescent="0.25">
      <c r="A23" s="243"/>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529</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O_Ч2_22</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Реконструкция ТП№98 (замена корпуса КТП, замена трансформатора ТМ 250 кВА на ТМГ 250 кВА, ), г.Чернушка, ул.Майская</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553</v>
      </c>
    </row>
    <row r="23" spans="1:3" ht="42.75" customHeight="1" x14ac:dyDescent="0.25">
      <c r="A23" s="49" t="s">
        <v>15</v>
      </c>
      <c r="B23" s="50" t="s">
        <v>137</v>
      </c>
      <c r="C23" s="25" t="s">
        <v>533</v>
      </c>
    </row>
    <row r="24" spans="1:3" ht="63" customHeight="1" x14ac:dyDescent="0.25">
      <c r="A24" s="49" t="s">
        <v>17</v>
      </c>
      <c r="B24" s="50" t="s">
        <v>138</v>
      </c>
      <c r="C24" s="25" t="s">
        <v>535</v>
      </c>
    </row>
    <row r="25" spans="1:3" ht="63" customHeight="1" x14ac:dyDescent="0.25">
      <c r="A25" s="49" t="s">
        <v>19</v>
      </c>
      <c r="B25" s="50" t="s">
        <v>139</v>
      </c>
      <c r="C25" s="25" t="s">
        <v>189</v>
      </c>
    </row>
    <row r="26" spans="1:3" ht="42.75" customHeight="1" x14ac:dyDescent="0.25">
      <c r="A26" s="49" t="s">
        <v>21</v>
      </c>
      <c r="B26" s="50" t="s">
        <v>140</v>
      </c>
      <c r="C26" s="25" t="s">
        <v>554</v>
      </c>
    </row>
    <row r="27" spans="1:3" ht="42.75" customHeight="1" x14ac:dyDescent="0.25">
      <c r="A27" s="49" t="s">
        <v>23</v>
      </c>
      <c r="B27" s="50" t="s">
        <v>141</v>
      </c>
      <c r="C27" s="25" t="s">
        <v>555</v>
      </c>
    </row>
    <row r="28" spans="1:3" ht="42.75" customHeight="1" x14ac:dyDescent="0.25">
      <c r="A28" s="49" t="s">
        <v>25</v>
      </c>
      <c r="B28" s="50" t="s">
        <v>142</v>
      </c>
      <c r="C28" s="25">
        <v>2025</v>
      </c>
    </row>
    <row r="29" spans="1:3" ht="42.75" customHeight="1" x14ac:dyDescent="0.25">
      <c r="A29" s="49" t="s">
        <v>27</v>
      </c>
      <c r="B29" s="47" t="s">
        <v>143</v>
      </c>
      <c r="C29" s="25">
        <v>2025</v>
      </c>
    </row>
    <row r="30" spans="1:3" ht="42.75" customHeight="1" x14ac:dyDescent="0.25">
      <c r="A30" s="49" t="s">
        <v>29</v>
      </c>
      <c r="B30" s="47" t="s">
        <v>144</v>
      </c>
      <c r="C30" s="25" t="s">
        <v>536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O_Ч2_22</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Реконструкция ТП№98 (замена корпуса КТП, замена трансформатора ТМ 250 кВА на ТМГ 250 кВА, ), г.Чернушка, ул.Майская</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146</v>
      </c>
      <c r="B23" s="259"/>
      <c r="C23" s="259"/>
      <c r="D23" s="259"/>
      <c r="E23" s="259"/>
      <c r="F23" s="259"/>
      <c r="G23" s="259"/>
      <c r="H23" s="259"/>
      <c r="I23" s="259"/>
      <c r="J23" s="259"/>
      <c r="K23" s="259"/>
      <c r="L23" s="260"/>
      <c r="M23" s="261" t="s">
        <v>147</v>
      </c>
      <c r="N23" s="261"/>
      <c r="O23" s="261"/>
      <c r="P23" s="261"/>
      <c r="Q23" s="261"/>
      <c r="R23" s="261"/>
      <c r="S23" s="261"/>
      <c r="T23" s="261"/>
      <c r="U23" s="261"/>
      <c r="V23" s="261"/>
      <c r="W23" s="261"/>
      <c r="X23" s="261"/>
      <c r="Y23" s="261"/>
      <c r="Z23" s="261"/>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529</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O_Ч2_22</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Реконструкция ТП№98 (замена корпуса КТП, замена трансформатора ТМ 250 кВА на ТМГ 250 кВА, ), г.Чернушка, ул.Майская</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10</v>
      </c>
      <c r="B19" s="232" t="s">
        <v>173</v>
      </c>
      <c r="C19" s="232" t="s">
        <v>174</v>
      </c>
      <c r="D19" s="232" t="s">
        <v>175</v>
      </c>
      <c r="E19" s="264" t="s">
        <v>176</v>
      </c>
      <c r="F19" s="265"/>
      <c r="G19" s="265"/>
      <c r="H19" s="265"/>
      <c r="I19" s="266"/>
      <c r="J19" s="232" t="s">
        <v>177</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f>
        <v>Год раскрытия информации: 2026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O_Ч2_22</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Реконструкция ТП№98 (замена корпуса КТП, замена трансформатора ТМ 250 кВА на ТМГ 250 кВА, ), г.Чернушка, ул.Майская</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1163478.2615370408</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0" t="s">
        <v>195</v>
      </c>
      <c r="E26" s="270"/>
      <c r="F26" s="270"/>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70" t="s">
        <v>197</v>
      </c>
      <c r="E27" s="270"/>
      <c r="F27" s="270"/>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71" t="s">
        <v>199</v>
      </c>
      <c r="E28" s="271"/>
      <c r="F28" s="271"/>
      <c r="G28" s="80">
        <f>IFERROR(IF(B92=0,0,INDEX(A1:W100,86,MATCH(B92+15,45:45,0))),0)</f>
        <v>18368252.493511789</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33242.236043915451</v>
      </c>
      <c r="E65" s="109">
        <f t="shared" si="10"/>
        <v>33242.236043915451</v>
      </c>
      <c r="F65" s="109">
        <f t="shared" si="10"/>
        <v>33242.236043915451</v>
      </c>
      <c r="G65" s="109">
        <f t="shared" si="10"/>
        <v>33242.236043915451</v>
      </c>
      <c r="H65" s="109">
        <f t="shared" si="10"/>
        <v>33242.236043915451</v>
      </c>
      <c r="I65" s="109">
        <f t="shared" si="10"/>
        <v>33242.236043915451</v>
      </c>
      <c r="J65" s="109">
        <f t="shared" si="10"/>
        <v>33242.236043915451</v>
      </c>
      <c r="K65" s="109">
        <f t="shared" si="10"/>
        <v>33242.236043915451</v>
      </c>
      <c r="L65" s="109">
        <f t="shared" si="10"/>
        <v>33242.236043915451</v>
      </c>
      <c r="M65" s="109">
        <f t="shared" si="10"/>
        <v>33242.236043915451</v>
      </c>
      <c r="N65" s="109">
        <f t="shared" si="10"/>
        <v>33242.236043915451</v>
      </c>
      <c r="O65" s="109">
        <f t="shared" si="10"/>
        <v>33242.236043915451</v>
      </c>
      <c r="P65" s="109">
        <f t="shared" si="10"/>
        <v>33242.236043915451</v>
      </c>
      <c r="Q65" s="109">
        <f t="shared" si="10"/>
        <v>33242.236043915451</v>
      </c>
      <c r="R65" s="109">
        <f t="shared" si="10"/>
        <v>33242.236043915451</v>
      </c>
      <c r="S65" s="109">
        <f t="shared" si="10"/>
        <v>33242.236043915451</v>
      </c>
      <c r="T65" s="109">
        <f t="shared" si="10"/>
        <v>33242.236043915451</v>
      </c>
      <c r="U65" s="109">
        <f t="shared" si="10"/>
        <v>33242.236043915451</v>
      </c>
      <c r="V65" s="109">
        <f t="shared" si="10"/>
        <v>33242.236043915451</v>
      </c>
      <c r="W65" s="109">
        <f t="shared" si="10"/>
        <v>33242.236043915451</v>
      </c>
    </row>
    <row r="66" spans="1:23" ht="11.25" customHeight="1" x14ac:dyDescent="0.25">
      <c r="A66" s="74" t="s">
        <v>237</v>
      </c>
      <c r="B66" s="109">
        <f>IF(AND(B45&gt;$B$92,B45&lt;=$B$92+$B$27),B65,0)</f>
        <v>0</v>
      </c>
      <c r="C66" s="109">
        <f t="shared" ref="C66:W66" si="11">IF(AND(C45&gt;$B$92,C45&lt;=$B$92+$B$27),C65+B66,0)</f>
        <v>0</v>
      </c>
      <c r="D66" s="109">
        <f t="shared" si="11"/>
        <v>33242.236043915451</v>
      </c>
      <c r="E66" s="109">
        <f t="shared" si="11"/>
        <v>66484.472087830902</v>
      </c>
      <c r="F66" s="109">
        <f t="shared" si="11"/>
        <v>99726.70813174636</v>
      </c>
      <c r="G66" s="109">
        <f t="shared" si="11"/>
        <v>132968.9441756618</v>
      </c>
      <c r="H66" s="109">
        <f t="shared" si="11"/>
        <v>166211.18021957725</v>
      </c>
      <c r="I66" s="109">
        <f t="shared" si="11"/>
        <v>199453.41626349269</v>
      </c>
      <c r="J66" s="109">
        <f t="shared" si="11"/>
        <v>232695.65230740813</v>
      </c>
      <c r="K66" s="109">
        <f t="shared" si="11"/>
        <v>265937.88835132361</v>
      </c>
      <c r="L66" s="109">
        <f t="shared" si="11"/>
        <v>299180.12439523905</v>
      </c>
      <c r="M66" s="109">
        <f t="shared" si="11"/>
        <v>332422.36043915449</v>
      </c>
      <c r="N66" s="109">
        <f t="shared" si="11"/>
        <v>365664.59648306994</v>
      </c>
      <c r="O66" s="109">
        <f t="shared" si="11"/>
        <v>398906.83252698538</v>
      </c>
      <c r="P66" s="109">
        <f t="shared" si="11"/>
        <v>432149.06857090082</v>
      </c>
      <c r="Q66" s="109">
        <f t="shared" si="11"/>
        <v>465391.30461481627</v>
      </c>
      <c r="R66" s="109">
        <f t="shared" si="11"/>
        <v>498633.54065873171</v>
      </c>
      <c r="S66" s="109">
        <f t="shared" si="11"/>
        <v>531875.77670264721</v>
      </c>
      <c r="T66" s="109">
        <f t="shared" si="11"/>
        <v>565118.01274656272</v>
      </c>
      <c r="U66" s="109">
        <f t="shared" si="11"/>
        <v>598360.24879047822</v>
      </c>
      <c r="V66" s="109">
        <f t="shared" si="11"/>
        <v>631602.48483439372</v>
      </c>
      <c r="W66" s="109">
        <f t="shared" si="11"/>
        <v>664844.72087830922</v>
      </c>
    </row>
    <row r="67" spans="1:23" ht="25.5" customHeight="1" x14ac:dyDescent="0.25">
      <c r="A67" s="110" t="s">
        <v>238</v>
      </c>
      <c r="B67" s="106">
        <f t="shared" ref="B67:W67" si="12">B64-B65</f>
        <v>0</v>
      </c>
      <c r="C67" s="106">
        <f t="shared" si="12"/>
        <v>1867174.4212495829</v>
      </c>
      <c r="D67" s="106">
        <f>D64-D65</f>
        <v>1964788.3884187746</v>
      </c>
      <c r="E67" s="106">
        <f t="shared" si="12"/>
        <v>2160514.3227880537</v>
      </c>
      <c r="F67" s="106">
        <f t="shared" si="12"/>
        <v>2375714.6005907082</v>
      </c>
      <c r="G67" s="106">
        <f t="shared" si="12"/>
        <v>2612354.3856982267</v>
      </c>
      <c r="H67" s="106">
        <f t="shared" si="12"/>
        <v>2872599.5594939096</v>
      </c>
      <c r="I67" s="106">
        <f t="shared" si="12"/>
        <v>3158837.4310496333</v>
      </c>
      <c r="J67" s="106">
        <f t="shared" si="12"/>
        <v>3473699.6021423917</v>
      </c>
      <c r="K67" s="106">
        <f t="shared" si="12"/>
        <v>3820087.2128395094</v>
      </c>
      <c r="L67" s="106">
        <f t="shared" si="12"/>
        <v>4201198.8171557561</v>
      </c>
      <c r="M67" s="106">
        <f t="shared" si="12"/>
        <v>4620561.1645745523</v>
      </c>
      <c r="N67" s="106">
        <f t="shared" si="12"/>
        <v>5082063.1922961241</v>
      </c>
      <c r="O67" s="106">
        <f t="shared" si="12"/>
        <v>5589993.5652227532</v>
      </c>
      <c r="P67" s="106">
        <f t="shared" si="12"/>
        <v>6149082.1362423664</v>
      </c>
      <c r="Q67" s="106">
        <f t="shared" si="12"/>
        <v>6764545.7386875935</v>
      </c>
      <c r="R67" s="106">
        <f t="shared" si="12"/>
        <v>7442138.7663284298</v>
      </c>
      <c r="S67" s="106">
        <f t="shared" si="12"/>
        <v>8188209.0443451423</v>
      </c>
      <c r="T67" s="106">
        <f t="shared" si="12"/>
        <v>9009759.5479137078</v>
      </c>
      <c r="U67" s="106">
        <f t="shared" si="12"/>
        <v>9914516.5838609394</v>
      </c>
      <c r="V67" s="106">
        <f t="shared" si="12"/>
        <v>10911005.115909688</v>
      </c>
      <c r="W67" s="106">
        <f t="shared" si="12"/>
        <v>12008631.98600024</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1964788.3884187746</v>
      </c>
      <c r="E69" s="105">
        <f>E67+E68</f>
        <v>2160514.3227880537</v>
      </c>
      <c r="F69" s="105">
        <f t="shared" ref="F69:W69" si="14">F67-F68</f>
        <v>2375714.6005907082</v>
      </c>
      <c r="G69" s="105">
        <f t="shared" si="14"/>
        <v>2612354.3856982267</v>
      </c>
      <c r="H69" s="105">
        <f t="shared" si="14"/>
        <v>2872599.5594939096</v>
      </c>
      <c r="I69" s="105">
        <f t="shared" si="14"/>
        <v>3158837.4310496333</v>
      </c>
      <c r="J69" s="105">
        <f t="shared" si="14"/>
        <v>3473699.6021423917</v>
      </c>
      <c r="K69" s="105">
        <f t="shared" si="14"/>
        <v>3820087.2128395094</v>
      </c>
      <c r="L69" s="105">
        <f t="shared" si="14"/>
        <v>4201198.8171557561</v>
      </c>
      <c r="M69" s="105">
        <f t="shared" si="14"/>
        <v>4620561.1645745523</v>
      </c>
      <c r="N69" s="105">
        <f t="shared" si="14"/>
        <v>5082063.1922961241</v>
      </c>
      <c r="O69" s="105">
        <f t="shared" si="14"/>
        <v>5589993.5652227532</v>
      </c>
      <c r="P69" s="105">
        <f t="shared" si="14"/>
        <v>6149082.1362423664</v>
      </c>
      <c r="Q69" s="105">
        <f t="shared" si="14"/>
        <v>6764545.7386875935</v>
      </c>
      <c r="R69" s="105">
        <f t="shared" si="14"/>
        <v>7442138.7663284298</v>
      </c>
      <c r="S69" s="105">
        <f t="shared" si="14"/>
        <v>8188209.0443451423</v>
      </c>
      <c r="T69" s="105">
        <f t="shared" si="14"/>
        <v>9009759.5479137078</v>
      </c>
      <c r="U69" s="105">
        <f t="shared" si="14"/>
        <v>9914516.5838609394</v>
      </c>
      <c r="V69" s="105">
        <f t="shared" si="14"/>
        <v>10911005.115909688</v>
      </c>
      <c r="W69" s="105">
        <f t="shared" si="14"/>
        <v>12008631.98600024</v>
      </c>
    </row>
    <row r="70" spans="1:23" ht="12" customHeight="1" x14ac:dyDescent="0.25">
      <c r="A70" s="74" t="s">
        <v>208</v>
      </c>
      <c r="B70" s="102">
        <f t="shared" ref="B70:W70" si="15">-IF(B69&gt;0, B69*$B$35, 0)</f>
        <v>0</v>
      </c>
      <c r="C70" s="102">
        <f t="shared" si="15"/>
        <v>-373434.88424991659</v>
      </c>
      <c r="D70" s="102">
        <f t="shared" si="15"/>
        <v>-392957.67768375494</v>
      </c>
      <c r="E70" s="102">
        <f t="shared" si="15"/>
        <v>-432102.86455761077</v>
      </c>
      <c r="F70" s="102">
        <f t="shared" si="15"/>
        <v>-475142.92011814169</v>
      </c>
      <c r="G70" s="102">
        <f t="shared" si="15"/>
        <v>-522470.8771396454</v>
      </c>
      <c r="H70" s="102">
        <f t="shared" si="15"/>
        <v>-574519.91189878189</v>
      </c>
      <c r="I70" s="102">
        <f t="shared" si="15"/>
        <v>-631767.48620992666</v>
      </c>
      <c r="J70" s="102">
        <f t="shared" si="15"/>
        <v>-694739.92042847839</v>
      </c>
      <c r="K70" s="102">
        <f t="shared" si="15"/>
        <v>-764017.44256790192</v>
      </c>
      <c r="L70" s="102">
        <f t="shared" si="15"/>
        <v>-840239.76343115128</v>
      </c>
      <c r="M70" s="102">
        <f t="shared" si="15"/>
        <v>-924112.23291491054</v>
      </c>
      <c r="N70" s="102">
        <f t="shared" si="15"/>
        <v>-1016412.6384592248</v>
      </c>
      <c r="O70" s="102">
        <f t="shared" si="15"/>
        <v>-1117998.7130445507</v>
      </c>
      <c r="P70" s="102">
        <f t="shared" si="15"/>
        <v>-1229816.4272484733</v>
      </c>
      <c r="Q70" s="102">
        <f t="shared" si="15"/>
        <v>-1352909.1477375189</v>
      </c>
      <c r="R70" s="102">
        <f t="shared" si="15"/>
        <v>-1488427.7532656861</v>
      </c>
      <c r="S70" s="102">
        <f t="shared" si="15"/>
        <v>-1637641.8088690285</v>
      </c>
      <c r="T70" s="102">
        <f t="shared" si="15"/>
        <v>-1801951.9095827416</v>
      </c>
      <c r="U70" s="102">
        <f t="shared" si="15"/>
        <v>-1982903.3167721881</v>
      </c>
      <c r="V70" s="102">
        <f t="shared" si="15"/>
        <v>-2182201.0231819376</v>
      </c>
      <c r="W70" s="102">
        <f t="shared" si="15"/>
        <v>-2401726.397200048</v>
      </c>
    </row>
    <row r="71" spans="1:23" ht="12.75" customHeight="1" thickBot="1" x14ac:dyDescent="0.3">
      <c r="A71" s="111" t="s">
        <v>241</v>
      </c>
      <c r="B71" s="112">
        <f t="shared" ref="B71:W71" si="16">B69+B70</f>
        <v>0</v>
      </c>
      <c r="C71" s="112">
        <f>C69+C70</f>
        <v>1493739.5369996664</v>
      </c>
      <c r="D71" s="112">
        <f t="shared" si="16"/>
        <v>1571830.7107350198</v>
      </c>
      <c r="E71" s="112">
        <f t="shared" si="16"/>
        <v>1728411.4582304428</v>
      </c>
      <c r="F71" s="112">
        <f t="shared" si="16"/>
        <v>1900571.6804725665</v>
      </c>
      <c r="G71" s="112">
        <f t="shared" si="16"/>
        <v>2089883.5085585814</v>
      </c>
      <c r="H71" s="112">
        <f t="shared" si="16"/>
        <v>2298079.6475951276</v>
      </c>
      <c r="I71" s="112">
        <f t="shared" si="16"/>
        <v>2527069.9448397066</v>
      </c>
      <c r="J71" s="112">
        <f t="shared" si="16"/>
        <v>2778959.6817139136</v>
      </c>
      <c r="K71" s="112">
        <f t="shared" si="16"/>
        <v>3056069.7702716077</v>
      </c>
      <c r="L71" s="112">
        <f t="shared" si="16"/>
        <v>3360959.0537246047</v>
      </c>
      <c r="M71" s="112">
        <f t="shared" si="16"/>
        <v>3696448.9316596417</v>
      </c>
      <c r="N71" s="112">
        <f t="shared" si="16"/>
        <v>4065650.5538368993</v>
      </c>
      <c r="O71" s="112">
        <f t="shared" si="16"/>
        <v>4471994.8521782029</v>
      </c>
      <c r="P71" s="112">
        <f t="shared" si="16"/>
        <v>4919265.7089938931</v>
      </c>
      <c r="Q71" s="112">
        <f t="shared" si="16"/>
        <v>5411636.5909500746</v>
      </c>
      <c r="R71" s="112">
        <f t="shared" si="16"/>
        <v>5953711.0130627435</v>
      </c>
      <c r="S71" s="112">
        <f t="shared" si="16"/>
        <v>6550567.2354761139</v>
      </c>
      <c r="T71" s="112">
        <f t="shared" si="16"/>
        <v>7207807.6383309662</v>
      </c>
      <c r="U71" s="112">
        <f t="shared" si="16"/>
        <v>7931613.2670887513</v>
      </c>
      <c r="V71" s="112">
        <f t="shared" si="16"/>
        <v>8728804.0927277505</v>
      </c>
      <c r="W71" s="112">
        <f t="shared" si="16"/>
        <v>9606905.5888001919</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1964788.3884187746</v>
      </c>
      <c r="E74" s="106">
        <f t="shared" si="18"/>
        <v>2160514.3227880537</v>
      </c>
      <c r="F74" s="106">
        <f t="shared" si="18"/>
        <v>2375714.6005907082</v>
      </c>
      <c r="G74" s="106">
        <f t="shared" si="18"/>
        <v>2612354.3856982267</v>
      </c>
      <c r="H74" s="106">
        <f t="shared" si="18"/>
        <v>2872599.5594939096</v>
      </c>
      <c r="I74" s="106">
        <f t="shared" si="18"/>
        <v>3158837.4310496333</v>
      </c>
      <c r="J74" s="106">
        <f t="shared" si="18"/>
        <v>3473699.6021423917</v>
      </c>
      <c r="K74" s="106">
        <f t="shared" si="18"/>
        <v>3820087.2128395094</v>
      </c>
      <c r="L74" s="106">
        <f t="shared" si="18"/>
        <v>4201198.8171557561</v>
      </c>
      <c r="M74" s="106">
        <f t="shared" si="18"/>
        <v>4620561.1645745523</v>
      </c>
      <c r="N74" s="106">
        <f t="shared" si="18"/>
        <v>5082063.1922961241</v>
      </c>
      <c r="O74" s="106">
        <f t="shared" si="18"/>
        <v>5589993.5652227532</v>
      </c>
      <c r="P74" s="106">
        <f t="shared" si="18"/>
        <v>6149082.1362423664</v>
      </c>
      <c r="Q74" s="106">
        <f t="shared" si="18"/>
        <v>6764545.7386875935</v>
      </c>
      <c r="R74" s="106">
        <f t="shared" si="18"/>
        <v>7442138.7663284298</v>
      </c>
      <c r="S74" s="106">
        <f t="shared" si="18"/>
        <v>8188209.0443451423</v>
      </c>
      <c r="T74" s="106">
        <f t="shared" si="18"/>
        <v>9009759.5479137078</v>
      </c>
      <c r="U74" s="106">
        <f t="shared" si="18"/>
        <v>9914516.5838609394</v>
      </c>
      <c r="V74" s="106">
        <f t="shared" si="18"/>
        <v>10911005.115909688</v>
      </c>
      <c r="W74" s="106">
        <f t="shared" si="18"/>
        <v>12008631.98600024</v>
      </c>
    </row>
    <row r="75" spans="1:23" ht="12" customHeight="1" x14ac:dyDescent="0.25">
      <c r="A75" s="74" t="s">
        <v>236</v>
      </c>
      <c r="B75" s="102">
        <f t="shared" ref="B75:W75" si="19">B65</f>
        <v>0</v>
      </c>
      <c r="C75" s="102">
        <f t="shared" si="19"/>
        <v>0</v>
      </c>
      <c r="D75" s="102">
        <f t="shared" si="19"/>
        <v>33242.236043915451</v>
      </c>
      <c r="E75" s="102">
        <f t="shared" si="19"/>
        <v>33242.236043915451</v>
      </c>
      <c r="F75" s="102">
        <f t="shared" si="19"/>
        <v>33242.236043915451</v>
      </c>
      <c r="G75" s="102">
        <f t="shared" si="19"/>
        <v>33242.236043915451</v>
      </c>
      <c r="H75" s="102">
        <f t="shared" si="19"/>
        <v>33242.236043915451</v>
      </c>
      <c r="I75" s="102">
        <f t="shared" si="19"/>
        <v>33242.236043915451</v>
      </c>
      <c r="J75" s="102">
        <f t="shared" si="19"/>
        <v>33242.236043915451</v>
      </c>
      <c r="K75" s="102">
        <f t="shared" si="19"/>
        <v>33242.236043915451</v>
      </c>
      <c r="L75" s="102">
        <f t="shared" si="19"/>
        <v>33242.236043915451</v>
      </c>
      <c r="M75" s="102">
        <f t="shared" si="19"/>
        <v>33242.236043915451</v>
      </c>
      <c r="N75" s="102">
        <f t="shared" si="19"/>
        <v>33242.236043915451</v>
      </c>
      <c r="O75" s="102">
        <f t="shared" si="19"/>
        <v>33242.236043915451</v>
      </c>
      <c r="P75" s="102">
        <f t="shared" si="19"/>
        <v>33242.236043915451</v>
      </c>
      <c r="Q75" s="102">
        <f t="shared" si="19"/>
        <v>33242.236043915451</v>
      </c>
      <c r="R75" s="102">
        <f t="shared" si="19"/>
        <v>33242.236043915451</v>
      </c>
      <c r="S75" s="102">
        <f t="shared" si="19"/>
        <v>33242.236043915451</v>
      </c>
      <c r="T75" s="102">
        <f t="shared" si="19"/>
        <v>33242.236043915451</v>
      </c>
      <c r="U75" s="102">
        <f t="shared" si="19"/>
        <v>33242.236043915451</v>
      </c>
      <c r="V75" s="102">
        <f t="shared" si="19"/>
        <v>33242.236043915451</v>
      </c>
      <c r="W75" s="102">
        <f t="shared" si="19"/>
        <v>33242.236043915451</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-392957.677683755</v>
      </c>
      <c r="E77" s="109">
        <f>IF(SUM($B$70:E70)+SUM($B$77:D77)&gt;0,0,SUM($B$70:E70)-SUM($B$77:D77))</f>
        <v>-432102.86455761082</v>
      </c>
      <c r="F77" s="109">
        <f>IF(SUM($B$70:F70)+SUM($B$77:E77)&gt;0,0,SUM($B$70:F70)-SUM($B$77:E77))</f>
        <v>-475142.92011814169</v>
      </c>
      <c r="G77" s="109">
        <f>IF(SUM($B$70:G70)+SUM($B$77:F77)&gt;0,0,SUM($B$70:G70)-SUM($B$77:F77))</f>
        <v>-522470.8771396454</v>
      </c>
      <c r="H77" s="109">
        <f>IF(SUM($B$70:H70)+SUM($B$77:G77)&gt;0,0,SUM($B$70:H70)-SUM($B$77:G77))</f>
        <v>-574519.91189878201</v>
      </c>
      <c r="I77" s="109">
        <f>IF(SUM($B$70:I70)+SUM($B$77:H77)&gt;0,0,SUM($B$70:I70)-SUM($B$77:H77))</f>
        <v>-631767.48620992666</v>
      </c>
      <c r="J77" s="109">
        <f>IF(SUM($B$70:J70)+SUM($B$77:I77)&gt;0,0,SUM($B$70:J70)-SUM($B$77:I77))</f>
        <v>-694739.92042847816</v>
      </c>
      <c r="K77" s="109">
        <f>IF(SUM($B$70:K70)+SUM($B$77:J77)&gt;0,0,SUM($B$70:K70)-SUM($B$77:J77))</f>
        <v>-764017.44256790169</v>
      </c>
      <c r="L77" s="109">
        <f>IF(SUM($B$70:L70)+SUM($B$77:K77)&gt;0,0,SUM($B$70:L70)-SUM($B$77:K77))</f>
        <v>-840239.7634311514</v>
      </c>
      <c r="M77" s="109">
        <f>IF(SUM($B$70:M70)+SUM($B$77:L77)&gt;0,0,SUM($B$70:M70)-SUM($B$77:L77))</f>
        <v>-924112.23291491065</v>
      </c>
      <c r="N77" s="109">
        <f>IF(SUM($B$70:N70)+SUM($B$77:M77)&gt;0,0,SUM($B$70:N70)-SUM($B$77:M77))</f>
        <v>-1016412.6384592252</v>
      </c>
      <c r="O77" s="109">
        <f>IF(SUM($B$70:O70)+SUM($B$77:N77)&gt;0,0,SUM($B$70:O70)-SUM($B$77:N77))</f>
        <v>-1117998.7130445512</v>
      </c>
      <c r="P77" s="109">
        <f>IF(SUM($B$70:P70)+SUM($B$77:O77)&gt;0,0,SUM($B$70:P70)-SUM($B$77:O77))</f>
        <v>-1229816.4272484742</v>
      </c>
      <c r="Q77" s="109">
        <f>IF(SUM($B$70:Q70)+SUM($B$77:P77)&gt;0,0,SUM($B$70:Q70)-SUM($B$77:P77))</f>
        <v>-1352909.147737518</v>
      </c>
      <c r="R77" s="109">
        <f>IF(SUM($B$70:R70)+SUM($B$77:Q77)&gt;0,0,SUM($B$70:R70)-SUM($B$77:Q77))</f>
        <v>-1488427.7532656863</v>
      </c>
      <c r="S77" s="109">
        <f>IF(SUM($B$70:S70)+SUM($B$77:R77)&gt;0,0,SUM($B$70:S70)-SUM($B$77:R77))</f>
        <v>-1637641.8088690285</v>
      </c>
      <c r="T77" s="109">
        <f>IF(SUM($B$70:T70)+SUM($B$77:S77)&gt;0,0,SUM($B$70:T70)-SUM($B$77:S77))</f>
        <v>-1801951.9095827416</v>
      </c>
      <c r="U77" s="109">
        <f>IF(SUM($B$70:U70)+SUM($B$77:T77)&gt;0,0,SUM($B$70:U70)-SUM($B$77:T77))</f>
        <v>-1982903.3167721871</v>
      </c>
      <c r="V77" s="109">
        <f>IF(SUM($B$70:V70)+SUM($B$77:U77)&gt;0,0,SUM($B$70:V70)-SUM($B$77:U77))</f>
        <v>-2182201.0231819376</v>
      </c>
      <c r="W77" s="109">
        <f>IF(SUM($B$70:W70)+SUM($B$77:V77)&gt;0,0,SUM($B$70:W70)-SUM($B$77:V77))</f>
        <v>-2401726.397200048</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1591952.4351031482</v>
      </c>
      <c r="E82" s="106">
        <f t="shared" si="24"/>
        <v>1742082.1121810386</v>
      </c>
      <c r="F82" s="106">
        <f t="shared" si="24"/>
        <v>1912294.9000798247</v>
      </c>
      <c r="G82" s="106">
        <f t="shared" si="24"/>
        <v>2099462.777435353</v>
      </c>
      <c r="H82" s="106">
        <f t="shared" si="24"/>
        <v>2305298.3776030829</v>
      </c>
      <c r="I82" s="106">
        <f t="shared" si="24"/>
        <v>2531689.4050716581</v>
      </c>
      <c r="J82" s="106">
        <f t="shared" si="24"/>
        <v>2780716.7119921613</v>
      </c>
      <c r="K82" s="106">
        <f t="shared" si="24"/>
        <v>3054674.2565894197</v>
      </c>
      <c r="L82" s="106">
        <f t="shared" si="24"/>
        <v>3356091.1406805031</v>
      </c>
      <c r="M82" s="106">
        <f t="shared" si="24"/>
        <v>3687755.9443052853</v>
      </c>
      <c r="N82" s="106">
        <f t="shared" si="24"/>
        <v>4052743.5984522649</v>
      </c>
      <c r="O82" s="106">
        <f t="shared" si="24"/>
        <v>4454445.0622730618</v>
      </c>
      <c r="P82" s="106">
        <f t="shared" si="24"/>
        <v>4896600.099279454</v>
      </c>
      <c r="Q82" s="106">
        <f t="shared" si="24"/>
        <v>5383333.4780930765</v>
      </c>
      <c r="R82" s="106">
        <f t="shared" si="24"/>
        <v>5919194.957686183</v>
      </c>
      <c r="S82" s="106">
        <f t="shared" si="24"/>
        <v>6509203.4550619656</v>
      </c>
      <c r="T82" s="106">
        <f t="shared" si="24"/>
        <v>7158895.8353616325</v>
      </c>
      <c r="U82" s="106">
        <f t="shared" si="24"/>
        <v>7874380.8108815523</v>
      </c>
      <c r="V82" s="106">
        <f t="shared" si="24"/>
        <v>8662398.486910399</v>
      </c>
      <c r="W82" s="106">
        <f t="shared" si="24"/>
        <v>9530386.1491786595</v>
      </c>
    </row>
    <row r="83" spans="1:23" ht="12" customHeight="1" x14ac:dyDescent="0.25">
      <c r="A83" s="94" t="s">
        <v>248</v>
      </c>
      <c r="B83" s="106">
        <f>SUM($B$82:B82)</f>
        <v>0</v>
      </c>
      <c r="C83" s="106">
        <f>SUM(B82:C82)</f>
        <v>977375.2548747079</v>
      </c>
      <c r="D83" s="106">
        <f>SUM(B82:D82)</f>
        <v>2569327.6899778564</v>
      </c>
      <c r="E83" s="106">
        <f>SUM($B$82:E82)</f>
        <v>4311409.8021588949</v>
      </c>
      <c r="F83" s="106">
        <f>SUM($B$82:F82)</f>
        <v>6223704.7022387199</v>
      </c>
      <c r="G83" s="106">
        <f>SUM($B$82:G82)</f>
        <v>8323167.4796740729</v>
      </c>
      <c r="H83" s="106">
        <f>SUM($B$82:H82)</f>
        <v>10628465.857277155</v>
      </c>
      <c r="I83" s="106">
        <f>SUM($B$82:I82)</f>
        <v>13160155.262348812</v>
      </c>
      <c r="J83" s="106">
        <f>SUM($B$82:J82)</f>
        <v>15940871.974340973</v>
      </c>
      <c r="K83" s="106">
        <f>SUM($B$82:K82)</f>
        <v>18995546.230930392</v>
      </c>
      <c r="L83" s="106">
        <f>SUM($B$82:L82)</f>
        <v>22351637.371610895</v>
      </c>
      <c r="M83" s="106">
        <f>SUM($B$82:M82)</f>
        <v>26039393.315916181</v>
      </c>
      <c r="N83" s="106">
        <f>SUM($B$82:N82)</f>
        <v>30092136.914368447</v>
      </c>
      <c r="O83" s="106">
        <f>SUM($B$82:O82)</f>
        <v>34546581.976641506</v>
      </c>
      <c r="P83" s="106">
        <f>SUM($B$82:P82)</f>
        <v>39443182.075920962</v>
      </c>
      <c r="Q83" s="106">
        <f>SUM($B$82:Q82)</f>
        <v>44826515.554014042</v>
      </c>
      <c r="R83" s="106">
        <f>SUM($B$82:R82)</f>
        <v>50745710.511700228</v>
      </c>
      <c r="S83" s="106">
        <f>SUM($B$82:S82)</f>
        <v>57254913.966762193</v>
      </c>
      <c r="T83" s="106">
        <f>SUM($B$82:T82)</f>
        <v>64413809.802123822</v>
      </c>
      <c r="U83" s="106">
        <f>SUM($B$82:U82)</f>
        <v>72288190.61300537</v>
      </c>
      <c r="V83" s="106">
        <f>SUM($B$82:V82)</f>
        <v>80950589.099915773</v>
      </c>
      <c r="W83" s="106">
        <f>SUM($B$82:W82)</f>
        <v>90480975.249094427</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1408807.4646930515</v>
      </c>
      <c r="E85" s="106">
        <f t="shared" si="26"/>
        <v>1364305.8283193978</v>
      </c>
      <c r="F85" s="106">
        <f t="shared" si="26"/>
        <v>1325316.2908231325</v>
      </c>
      <c r="G85" s="106">
        <f t="shared" si="26"/>
        <v>1287639.8394668612</v>
      </c>
      <c r="H85" s="106">
        <f t="shared" si="26"/>
        <v>1251223.5998874819</v>
      </c>
      <c r="I85" s="106">
        <f t="shared" si="26"/>
        <v>1216017.3269621022</v>
      </c>
      <c r="J85" s="106">
        <f t="shared" si="26"/>
        <v>1181973.2356750434</v>
      </c>
      <c r="K85" s="106">
        <f t="shared" si="26"/>
        <v>1149045.8459651917</v>
      </c>
      <c r="L85" s="106">
        <f t="shared" si="26"/>
        <v>1117191.8401819868</v>
      </c>
      <c r="M85" s="106">
        <f t="shared" si="26"/>
        <v>1086369.9319251941</v>
      </c>
      <c r="N85" s="106">
        <f t="shared" si="26"/>
        <v>1056540.7451741439</v>
      </c>
      <c r="O85" s="106">
        <f t="shared" si="26"/>
        <v>1027666.7027281681</v>
      </c>
      <c r="P85" s="106">
        <f t="shared" si="26"/>
        <v>999711.92308318394</v>
      </c>
      <c r="Q85" s="106">
        <f t="shared" si="26"/>
        <v>972642.12496117025</v>
      </c>
      <c r="R85" s="106">
        <f t="shared" si="26"/>
        <v>946424.53879097255</v>
      </c>
      <c r="S85" s="106">
        <f t="shared" si="26"/>
        <v>921027.8245115974</v>
      </c>
      <c r="T85" s="106">
        <f t="shared" si="26"/>
        <v>896421.99513385259</v>
      </c>
      <c r="U85" s="106">
        <f t="shared" si="26"/>
        <v>872578.34555389697</v>
      </c>
      <c r="V85" s="106">
        <f t="shared" si="26"/>
        <v>849469.38616359292</v>
      </c>
      <c r="W85" s="106">
        <f t="shared" si="26"/>
        <v>827068.78084838309</v>
      </c>
    </row>
    <row r="86" spans="1:23" ht="21.75" customHeight="1" x14ac:dyDescent="0.25">
      <c r="A86" s="110" t="s">
        <v>251</v>
      </c>
      <c r="B86" s="106">
        <f>SUM(B85)</f>
        <v>0</v>
      </c>
      <c r="C86" s="106">
        <f t="shared" ref="C86:W86" si="27">C85+B86</f>
        <v>977375.2548747079</v>
      </c>
      <c r="D86" s="106">
        <f t="shared" si="27"/>
        <v>2386182.7195677594</v>
      </c>
      <c r="E86" s="106">
        <f t="shared" si="27"/>
        <v>3750488.5478871572</v>
      </c>
      <c r="F86" s="106">
        <f t="shared" si="27"/>
        <v>5075804.8387102894</v>
      </c>
      <c r="G86" s="106">
        <f t="shared" si="27"/>
        <v>6363444.6781771509</v>
      </c>
      <c r="H86" s="106">
        <f t="shared" si="27"/>
        <v>7614668.2780646328</v>
      </c>
      <c r="I86" s="106">
        <f t="shared" si="27"/>
        <v>8830685.605026735</v>
      </c>
      <c r="J86" s="106">
        <f t="shared" si="27"/>
        <v>10012658.840701777</v>
      </c>
      <c r="K86" s="106">
        <f t="shared" si="27"/>
        <v>11161704.686666969</v>
      </c>
      <c r="L86" s="106">
        <f t="shared" si="27"/>
        <v>12278896.526848957</v>
      </c>
      <c r="M86" s="106">
        <f t="shared" si="27"/>
        <v>13365266.458774151</v>
      </c>
      <c r="N86" s="106">
        <f t="shared" si="27"/>
        <v>14421807.203948295</v>
      </c>
      <c r="O86" s="106">
        <f t="shared" si="27"/>
        <v>15449473.906676464</v>
      </c>
      <c r="P86" s="106">
        <f t="shared" si="27"/>
        <v>16449185.829759648</v>
      </c>
      <c r="Q86" s="106">
        <f t="shared" si="27"/>
        <v>17421827.954720818</v>
      </c>
      <c r="R86" s="106">
        <f t="shared" si="27"/>
        <v>18368252.493511789</v>
      </c>
      <c r="S86" s="106">
        <f t="shared" si="27"/>
        <v>19289280.318023387</v>
      </c>
      <c r="T86" s="106">
        <f t="shared" si="27"/>
        <v>20185702.313157238</v>
      </c>
      <c r="U86" s="106">
        <f t="shared" si="27"/>
        <v>21058280.658711135</v>
      </c>
      <c r="V86" s="106">
        <f t="shared" si="27"/>
        <v>21907750.044874728</v>
      </c>
      <c r="W86" s="106">
        <f t="shared" si="27"/>
        <v>22734818.825723112</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O_Ч2_22</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Реконструкция ТП№98 (замена корпуса КТП, замена трансформатора ТМ 250 кВА на ТМГ 250 кВА, ), г.Чернушка, ул.Майская</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1" t="s">
        <v>268</v>
      </c>
      <c r="I21" s="240" t="s">
        <v>269</v>
      </c>
      <c r="J21" s="240" t="s">
        <v>270</v>
      </c>
    </row>
    <row r="22" spans="1:10" s="4" customFormat="1" ht="46.5" customHeight="1" x14ac:dyDescent="0.25">
      <c r="A22" s="240"/>
      <c r="B22" s="240"/>
      <c r="C22" s="243" t="s">
        <v>271</v>
      </c>
      <c r="D22" s="243"/>
      <c r="E22" s="246" t="s">
        <v>272</v>
      </c>
      <c r="F22" s="247"/>
      <c r="G22" s="240"/>
      <c r="H22" s="242"/>
      <c r="I22" s="240"/>
      <c r="J22" s="240"/>
    </row>
    <row r="23" spans="1:10" s="4" customFormat="1" ht="31.5" x14ac:dyDescent="0.25">
      <c r="A23" s="240"/>
      <c r="B23" s="240"/>
      <c r="C23" s="138" t="s">
        <v>273</v>
      </c>
      <c r="D23" s="138" t="s">
        <v>274</v>
      </c>
      <c r="E23" s="138" t="s">
        <v>273</v>
      </c>
      <c r="F23" s="138" t="s">
        <v>274</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83</v>
      </c>
      <c r="F26" s="145" t="s">
        <v>83</v>
      </c>
      <c r="G26" s="146"/>
      <c r="H26" s="146"/>
      <c r="I26" s="147" t="s">
        <v>258</v>
      </c>
      <c r="J26" s="147" t="s">
        <v>258</v>
      </c>
    </row>
    <row r="27" spans="1:10" s="4" customFormat="1" ht="31.5" x14ac:dyDescent="0.25">
      <c r="A27" s="139" t="s">
        <v>278</v>
      </c>
      <c r="B27" s="144" t="s">
        <v>279</v>
      </c>
      <c r="C27" s="145" t="s">
        <v>104</v>
      </c>
      <c r="D27" s="145" t="s">
        <v>104</v>
      </c>
      <c r="E27" s="145" t="s">
        <v>83</v>
      </c>
      <c r="F27" s="145" t="s">
        <v>83</v>
      </c>
      <c r="G27" s="146"/>
      <c r="H27" s="146"/>
      <c r="I27" s="147" t="s">
        <v>258</v>
      </c>
      <c r="J27" s="147" t="s">
        <v>258</v>
      </c>
    </row>
    <row r="28" spans="1:10" s="4" customFormat="1" ht="63" x14ac:dyDescent="0.25">
      <c r="A28" s="139" t="s">
        <v>280</v>
      </c>
      <c r="B28" s="144" t="s">
        <v>281</v>
      </c>
      <c r="C28" s="145" t="s">
        <v>104</v>
      </c>
      <c r="D28" s="145" t="s">
        <v>104</v>
      </c>
      <c r="E28" s="145" t="s">
        <v>83</v>
      </c>
      <c r="F28" s="145" t="s">
        <v>83</v>
      </c>
      <c r="G28" s="146"/>
      <c r="H28" s="146"/>
      <c r="I28" s="146" t="s">
        <v>258</v>
      </c>
      <c r="J28" s="146" t="s">
        <v>258</v>
      </c>
    </row>
    <row r="29" spans="1:10" s="4" customFormat="1" ht="31.5" x14ac:dyDescent="0.25">
      <c r="A29" s="139" t="s">
        <v>282</v>
      </c>
      <c r="B29" s="144" t="s">
        <v>283</v>
      </c>
      <c r="C29" s="145" t="s">
        <v>104</v>
      </c>
      <c r="D29" s="145" t="s">
        <v>104</v>
      </c>
      <c r="E29" s="145" t="s">
        <v>83</v>
      </c>
      <c r="F29" s="145" t="s">
        <v>83</v>
      </c>
      <c r="G29" s="146"/>
      <c r="H29" s="146"/>
      <c r="I29" s="147" t="s">
        <v>258</v>
      </c>
      <c r="J29" s="147" t="s">
        <v>258</v>
      </c>
    </row>
    <row r="30" spans="1:10" s="4" customFormat="1" ht="31.5" x14ac:dyDescent="0.25">
      <c r="A30" s="139" t="s">
        <v>284</v>
      </c>
      <c r="B30" s="144" t="s">
        <v>285</v>
      </c>
      <c r="C30" s="145" t="s">
        <v>104</v>
      </c>
      <c r="D30" s="145" t="s">
        <v>104</v>
      </c>
      <c r="E30" s="145" t="s">
        <v>83</v>
      </c>
      <c r="F30" s="145" t="s">
        <v>83</v>
      </c>
      <c r="G30" s="146"/>
      <c r="H30" s="146"/>
      <c r="I30" s="146" t="s">
        <v>258</v>
      </c>
      <c r="J30" s="146" t="s">
        <v>258</v>
      </c>
    </row>
    <row r="31" spans="1:10" s="4" customFormat="1" ht="31.5" x14ac:dyDescent="0.25">
      <c r="A31" s="139" t="s">
        <v>286</v>
      </c>
      <c r="B31" s="148" t="s">
        <v>287</v>
      </c>
      <c r="C31" s="145" t="s">
        <v>104</v>
      </c>
      <c r="D31" s="145" t="s">
        <v>104</v>
      </c>
      <c r="E31" s="145" t="s">
        <v>83</v>
      </c>
      <c r="F31" s="145" t="s">
        <v>83</v>
      </c>
      <c r="G31" s="146"/>
      <c r="H31" s="146"/>
      <c r="I31" s="146" t="s">
        <v>258</v>
      </c>
      <c r="J31" s="146" t="s">
        <v>258</v>
      </c>
    </row>
    <row r="32" spans="1:10" s="4" customFormat="1" ht="31.5" x14ac:dyDescent="0.25">
      <c r="A32" s="139" t="s">
        <v>288</v>
      </c>
      <c r="B32" s="148" t="s">
        <v>289</v>
      </c>
      <c r="C32" s="145">
        <v>45822</v>
      </c>
      <c r="D32" s="145">
        <v>45822</v>
      </c>
      <c r="E32" s="145" t="s">
        <v>83</v>
      </c>
      <c r="F32" s="145" t="s">
        <v>83</v>
      </c>
      <c r="G32" s="146"/>
      <c r="H32" s="146"/>
      <c r="I32" s="146" t="s">
        <v>258</v>
      </c>
      <c r="J32" s="146" t="s">
        <v>258</v>
      </c>
    </row>
    <row r="33" spans="1:10" s="4" customFormat="1" ht="47.25" x14ac:dyDescent="0.25">
      <c r="A33" s="139" t="s">
        <v>290</v>
      </c>
      <c r="B33" s="148" t="s">
        <v>291</v>
      </c>
      <c r="C33" s="145" t="s">
        <v>104</v>
      </c>
      <c r="D33" s="145" t="s">
        <v>104</v>
      </c>
      <c r="E33" s="145" t="s">
        <v>83</v>
      </c>
      <c r="F33" s="145" t="s">
        <v>83</v>
      </c>
      <c r="G33" s="146"/>
      <c r="H33" s="146"/>
      <c r="I33" s="146" t="s">
        <v>258</v>
      </c>
      <c r="J33" s="146" t="s">
        <v>258</v>
      </c>
    </row>
    <row r="34" spans="1:10" s="4" customFormat="1" ht="63" x14ac:dyDescent="0.25">
      <c r="A34" s="139" t="s">
        <v>292</v>
      </c>
      <c r="B34" s="148" t="s">
        <v>293</v>
      </c>
      <c r="C34" s="145" t="s">
        <v>104</v>
      </c>
      <c r="D34" s="145" t="s">
        <v>104</v>
      </c>
      <c r="E34" s="145" t="s">
        <v>83</v>
      </c>
      <c r="F34" s="145" t="s">
        <v>83</v>
      </c>
      <c r="G34" s="146"/>
      <c r="H34" s="146"/>
      <c r="I34" s="146" t="s">
        <v>258</v>
      </c>
      <c r="J34" s="146" t="s">
        <v>258</v>
      </c>
    </row>
    <row r="35" spans="1:10" s="4" customFormat="1" ht="31.5" x14ac:dyDescent="0.25">
      <c r="A35" s="139" t="s">
        <v>294</v>
      </c>
      <c r="B35" s="148" t="s">
        <v>295</v>
      </c>
      <c r="C35" s="145">
        <v>45852</v>
      </c>
      <c r="D35" s="145">
        <v>45852</v>
      </c>
      <c r="E35" s="145" t="s">
        <v>83</v>
      </c>
      <c r="F35" s="145" t="s">
        <v>83</v>
      </c>
      <c r="G35" s="146"/>
      <c r="H35" s="146"/>
      <c r="I35" s="146" t="s">
        <v>258</v>
      </c>
      <c r="J35" s="146" t="s">
        <v>258</v>
      </c>
    </row>
    <row r="36" spans="1:10" s="4" customFormat="1" ht="31.5" x14ac:dyDescent="0.25">
      <c r="A36" s="139" t="s">
        <v>296</v>
      </c>
      <c r="B36" s="148" t="s">
        <v>297</v>
      </c>
      <c r="C36" s="145" t="s">
        <v>104</v>
      </c>
      <c r="D36" s="145" t="s">
        <v>104</v>
      </c>
      <c r="E36" s="145" t="s">
        <v>83</v>
      </c>
      <c r="F36" s="145" t="s">
        <v>83</v>
      </c>
      <c r="G36" s="146"/>
      <c r="H36" s="146"/>
      <c r="I36" s="146" t="s">
        <v>258</v>
      </c>
      <c r="J36" s="146" t="s">
        <v>258</v>
      </c>
    </row>
    <row r="37" spans="1:10" s="4" customFormat="1" x14ac:dyDescent="0.25">
      <c r="A37" s="139" t="s">
        <v>298</v>
      </c>
      <c r="B37" s="148" t="s">
        <v>299</v>
      </c>
      <c r="C37" s="145">
        <v>45882</v>
      </c>
      <c r="D37" s="145">
        <v>45882</v>
      </c>
      <c r="E37" s="145" t="s">
        <v>83</v>
      </c>
      <c r="F37" s="145" t="s">
        <v>83</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45912</v>
      </c>
      <c r="D39" s="145">
        <v>45912</v>
      </c>
      <c r="E39" s="145" t="s">
        <v>83</v>
      </c>
      <c r="F39" s="145" t="s">
        <v>83</v>
      </c>
      <c r="G39" s="146"/>
      <c r="H39" s="146"/>
      <c r="I39" s="146" t="s">
        <v>258</v>
      </c>
      <c r="J39" s="146" t="s">
        <v>258</v>
      </c>
    </row>
    <row r="40" spans="1:10" s="4" customFormat="1" x14ac:dyDescent="0.25">
      <c r="A40" s="139" t="s">
        <v>303</v>
      </c>
      <c r="B40" s="148" t="s">
        <v>304</v>
      </c>
      <c r="C40" s="145">
        <v>45922</v>
      </c>
      <c r="D40" s="145">
        <v>45922</v>
      </c>
      <c r="E40" s="145" t="s">
        <v>83</v>
      </c>
      <c r="F40" s="145" t="s">
        <v>83</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45952</v>
      </c>
      <c r="D42" s="145">
        <v>45952</v>
      </c>
      <c r="E42" s="145" t="s">
        <v>83</v>
      </c>
      <c r="F42" s="145" t="s">
        <v>83</v>
      </c>
      <c r="G42" s="146"/>
      <c r="H42" s="146"/>
      <c r="I42" s="146" t="s">
        <v>258</v>
      </c>
      <c r="J42" s="146" t="s">
        <v>258</v>
      </c>
    </row>
    <row r="43" spans="1:10" s="4" customFormat="1" x14ac:dyDescent="0.25">
      <c r="A43" s="139" t="s">
        <v>308</v>
      </c>
      <c r="B43" s="148" t="s">
        <v>309</v>
      </c>
      <c r="C43" s="145">
        <v>45952</v>
      </c>
      <c r="D43" s="145">
        <v>45952</v>
      </c>
      <c r="E43" s="145" t="s">
        <v>83</v>
      </c>
      <c r="F43" s="145" t="s">
        <v>83</v>
      </c>
      <c r="G43" s="146"/>
      <c r="H43" s="146"/>
      <c r="I43" s="146" t="s">
        <v>258</v>
      </c>
      <c r="J43" s="146" t="s">
        <v>258</v>
      </c>
    </row>
    <row r="44" spans="1:10" s="4" customFormat="1" x14ac:dyDescent="0.25">
      <c r="A44" s="139" t="s">
        <v>310</v>
      </c>
      <c r="B44" s="148" t="s">
        <v>311</v>
      </c>
      <c r="C44" s="145">
        <v>45962</v>
      </c>
      <c r="D44" s="145">
        <v>45962</v>
      </c>
      <c r="E44" s="145" t="s">
        <v>83</v>
      </c>
      <c r="F44" s="145" t="s">
        <v>83</v>
      </c>
      <c r="G44" s="146"/>
      <c r="H44" s="146"/>
      <c r="I44" s="146" t="s">
        <v>258</v>
      </c>
      <c r="J44" s="146" t="s">
        <v>258</v>
      </c>
    </row>
    <row r="45" spans="1:10" s="4" customFormat="1" ht="78.75" x14ac:dyDescent="0.25">
      <c r="A45" s="139" t="s">
        <v>312</v>
      </c>
      <c r="B45" s="148" t="s">
        <v>313</v>
      </c>
      <c r="C45" s="145" t="s">
        <v>104</v>
      </c>
      <c r="D45" s="145" t="s">
        <v>104</v>
      </c>
      <c r="E45" s="145" t="s">
        <v>83</v>
      </c>
      <c r="F45" s="145" t="s">
        <v>83</v>
      </c>
      <c r="G45" s="146"/>
      <c r="H45" s="146"/>
      <c r="I45" s="146" t="s">
        <v>258</v>
      </c>
      <c r="J45" s="146" t="s">
        <v>258</v>
      </c>
    </row>
    <row r="46" spans="1:10" s="4" customFormat="1" ht="157.5" x14ac:dyDescent="0.25">
      <c r="A46" s="139" t="s">
        <v>314</v>
      </c>
      <c r="B46" s="148" t="s">
        <v>315</v>
      </c>
      <c r="C46" s="145" t="s">
        <v>104</v>
      </c>
      <c r="D46" s="145" t="s">
        <v>104</v>
      </c>
      <c r="E46" s="145" t="s">
        <v>83</v>
      </c>
      <c r="F46" s="145" t="s">
        <v>83</v>
      </c>
      <c r="G46" s="146"/>
      <c r="H46" s="146"/>
      <c r="I46" s="146" t="s">
        <v>258</v>
      </c>
      <c r="J46" s="146" t="s">
        <v>258</v>
      </c>
    </row>
    <row r="47" spans="1:10" s="4" customFormat="1" x14ac:dyDescent="0.25">
      <c r="A47" s="139" t="s">
        <v>316</v>
      </c>
      <c r="B47" s="148" t="s">
        <v>317</v>
      </c>
      <c r="C47" s="145">
        <v>45992</v>
      </c>
      <c r="D47" s="145">
        <v>45992</v>
      </c>
      <c r="E47" s="145" t="s">
        <v>83</v>
      </c>
      <c r="F47" s="145" t="s">
        <v>83</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46006</v>
      </c>
      <c r="D49" s="145">
        <v>46006</v>
      </c>
      <c r="E49" s="145" t="s">
        <v>83</v>
      </c>
      <c r="F49" s="145" t="s">
        <v>83</v>
      </c>
      <c r="G49" s="146"/>
      <c r="H49" s="146"/>
      <c r="I49" s="146" t="s">
        <v>258</v>
      </c>
      <c r="J49" s="146" t="s">
        <v>258</v>
      </c>
    </row>
    <row r="50" spans="1:10" s="4" customFormat="1" ht="78.75" x14ac:dyDescent="0.25">
      <c r="A50" s="139" t="s">
        <v>321</v>
      </c>
      <c r="B50" s="148" t="s">
        <v>322</v>
      </c>
      <c r="C50" s="145">
        <v>46006</v>
      </c>
      <c r="D50" s="145">
        <v>46006</v>
      </c>
      <c r="E50" s="145" t="s">
        <v>83</v>
      </c>
      <c r="F50" s="145" t="s">
        <v>83</v>
      </c>
      <c r="G50" s="146"/>
      <c r="H50" s="146"/>
      <c r="I50" s="146" t="s">
        <v>258</v>
      </c>
      <c r="J50" s="146" t="s">
        <v>258</v>
      </c>
    </row>
    <row r="51" spans="1:10" s="4" customFormat="1" ht="63" x14ac:dyDescent="0.25">
      <c r="A51" s="139" t="s">
        <v>323</v>
      </c>
      <c r="B51" s="148" t="s">
        <v>324</v>
      </c>
      <c r="C51" s="145" t="s">
        <v>104</v>
      </c>
      <c r="D51" s="145" t="s">
        <v>104</v>
      </c>
      <c r="E51" s="145" t="s">
        <v>83</v>
      </c>
      <c r="F51" s="145" t="s">
        <v>83</v>
      </c>
      <c r="G51" s="146"/>
      <c r="H51" s="146"/>
      <c r="I51" s="146" t="s">
        <v>258</v>
      </c>
      <c r="J51" s="146" t="s">
        <v>258</v>
      </c>
    </row>
    <row r="52" spans="1:10" s="4" customFormat="1" ht="63" x14ac:dyDescent="0.25">
      <c r="A52" s="139" t="s">
        <v>325</v>
      </c>
      <c r="B52" s="148" t="s">
        <v>326</v>
      </c>
      <c r="C52" s="145">
        <v>46006</v>
      </c>
      <c r="D52" s="145">
        <v>46006</v>
      </c>
      <c r="E52" s="145" t="s">
        <v>83</v>
      </c>
      <c r="F52" s="145" t="s">
        <v>83</v>
      </c>
      <c r="G52" s="146"/>
      <c r="H52" s="146"/>
      <c r="I52" s="146" t="s">
        <v>258</v>
      </c>
      <c r="J52" s="146" t="s">
        <v>258</v>
      </c>
    </row>
    <row r="53" spans="1:10" s="4" customFormat="1" ht="31.5" x14ac:dyDescent="0.25">
      <c r="A53" s="139" t="s">
        <v>327</v>
      </c>
      <c r="B53" s="149" t="s">
        <v>328</v>
      </c>
      <c r="C53" s="145">
        <v>46006</v>
      </c>
      <c r="D53" s="145">
        <v>46006</v>
      </c>
      <c r="E53" s="145" t="s">
        <v>83</v>
      </c>
      <c r="F53" s="145" t="s">
        <v>83</v>
      </c>
      <c r="G53" s="146"/>
      <c r="H53" s="146"/>
      <c r="I53" s="146" t="s">
        <v>258</v>
      </c>
      <c r="J53" s="146" t="s">
        <v>258</v>
      </c>
    </row>
    <row r="54" spans="1:10" s="4" customFormat="1" ht="31.5" x14ac:dyDescent="0.25">
      <c r="A54" s="139" t="s">
        <v>329</v>
      </c>
      <c r="B54" s="148" t="s">
        <v>330</v>
      </c>
      <c r="C54" s="145" t="s">
        <v>104</v>
      </c>
      <c r="D54" s="145" t="s">
        <v>104</v>
      </c>
      <c r="E54" s="145" t="s">
        <v>83</v>
      </c>
      <c r="F54" s="145" t="s">
        <v>83</v>
      </c>
      <c r="G54" s="146" t="s">
        <v>258</v>
      </c>
      <c r="H54" s="146" t="s">
        <v>258</v>
      </c>
      <c r="I54" s="146" t="s">
        <v>258</v>
      </c>
      <c r="J54" s="146"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2024-10-29T06:46:54Z</dcterms:created>
  <dcterms:modified xsi:type="dcterms:W3CDTF">2026-02-14T21:07:57Z</dcterms:modified>
</cp:coreProperties>
</file>